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4E289917-52AC-ED47-913A-3E8FF726DC37}" xr6:coauthVersionLast="47" xr6:coauthVersionMax="47" xr10:uidLastSave="{00000000-0000-0000-0000-000000000000}"/>
  <bookViews>
    <workbookView xWindow="0" yWindow="500" windowWidth="34820" windowHeight="21900" xr2:uid="{00000000-000D-0000-FFFF-FFFF00000000}"/>
  </bookViews>
  <sheets>
    <sheet name="Table 1 Ca-amphiboles " sheetId="2" r:id="rId1"/>
    <sheet name="Table 2 Mg-Fe amphiboles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47" i="3" l="1"/>
  <c r="Y47" i="3"/>
  <c r="X47" i="3"/>
  <c r="W47" i="3"/>
  <c r="U47" i="3"/>
  <c r="O47" i="3"/>
  <c r="N47" i="3"/>
  <c r="M47" i="3"/>
  <c r="L47" i="3"/>
  <c r="C47" i="3"/>
  <c r="D47" i="3"/>
  <c r="E47" i="3"/>
  <c r="F47" i="3"/>
  <c r="B47" i="3"/>
  <c r="Q47" i="2"/>
  <c r="P47" i="2"/>
  <c r="O47" i="2"/>
  <c r="N47" i="2"/>
  <c r="J47" i="2"/>
  <c r="C47" i="2"/>
  <c r="D47" i="2"/>
  <c r="E47" i="2"/>
  <c r="B47" i="2"/>
  <c r="AC24" i="3"/>
  <c r="AD24" i="3"/>
  <c r="AC25" i="3"/>
  <c r="AD25" i="3"/>
  <c r="AC27" i="3"/>
  <c r="AD27" i="3"/>
  <c r="AC28" i="3"/>
  <c r="AD28" i="3"/>
  <c r="AC29" i="3"/>
  <c r="AD29" i="3"/>
  <c r="AC30" i="3"/>
  <c r="AD30" i="3"/>
  <c r="AC31" i="3"/>
  <c r="AD31" i="3"/>
  <c r="AC32" i="3"/>
  <c r="AD32" i="3"/>
  <c r="AC33" i="3"/>
  <c r="AD33" i="3"/>
  <c r="AC34" i="3"/>
  <c r="AD34" i="3"/>
  <c r="AC36" i="3"/>
  <c r="AD36" i="3"/>
  <c r="AC37" i="3"/>
  <c r="AD37" i="3"/>
  <c r="AC38" i="3"/>
  <c r="AD38" i="3"/>
  <c r="AC40" i="3"/>
  <c r="AD40" i="3"/>
  <c r="AC41" i="3"/>
  <c r="AD41" i="3"/>
  <c r="AD23" i="3"/>
  <c r="AC23" i="3"/>
  <c r="AC9" i="3"/>
  <c r="AD9" i="3"/>
  <c r="AC10" i="3"/>
  <c r="AD10" i="3"/>
  <c r="AC11" i="3"/>
  <c r="AD11" i="3"/>
  <c r="AC12" i="3"/>
  <c r="AD12" i="3"/>
  <c r="AC13" i="3"/>
  <c r="AD13" i="3"/>
  <c r="AC14" i="3"/>
  <c r="AD14" i="3"/>
  <c r="AC15" i="3"/>
  <c r="AD15" i="3"/>
  <c r="AC16" i="3"/>
  <c r="AD16" i="3"/>
  <c r="AC17" i="3"/>
  <c r="AD17" i="3"/>
  <c r="AC18" i="3"/>
  <c r="AD18" i="3"/>
  <c r="AC19" i="3"/>
  <c r="AD19" i="3"/>
  <c r="AD8" i="3"/>
  <c r="AC8" i="3"/>
  <c r="AB38" i="3"/>
  <c r="AB14" i="3"/>
  <c r="AB12" i="3"/>
  <c r="AA8" i="3"/>
  <c r="U46" i="3"/>
  <c r="O46" i="3"/>
  <c r="N46" i="3"/>
  <c r="M46" i="3"/>
  <c r="L46" i="3"/>
  <c r="F46" i="3"/>
  <c r="E46" i="3"/>
  <c r="D46" i="3"/>
  <c r="C46" i="3"/>
  <c r="B46" i="3"/>
  <c r="AB41" i="3"/>
  <c r="AB40" i="3"/>
  <c r="AB37" i="3"/>
  <c r="AB36" i="3"/>
  <c r="AB34" i="3"/>
  <c r="AB33" i="3"/>
  <c r="AB32" i="3"/>
  <c r="AB31" i="3"/>
  <c r="AB30" i="3"/>
  <c r="AB29" i="3"/>
  <c r="AB28" i="3"/>
  <c r="AB27" i="3"/>
  <c r="AB25" i="3"/>
  <c r="AB24" i="3"/>
  <c r="AB23" i="3"/>
  <c r="AB9" i="3"/>
  <c r="AB10" i="3"/>
  <c r="AB11" i="3"/>
  <c r="AB13" i="3"/>
  <c r="AB15" i="3"/>
  <c r="AB16" i="3"/>
  <c r="AB17" i="3"/>
  <c r="AB18" i="3"/>
  <c r="AB19" i="3"/>
  <c r="AB8" i="3"/>
  <c r="AA41" i="3"/>
  <c r="AA40" i="3"/>
  <c r="AA38" i="3"/>
  <c r="AA37" i="3"/>
  <c r="AA36" i="3"/>
  <c r="AA34" i="3"/>
  <c r="AA33" i="3"/>
  <c r="AA32" i="3"/>
  <c r="AA31" i="3"/>
  <c r="AA30" i="3"/>
  <c r="AA29" i="3"/>
  <c r="AA28" i="3"/>
  <c r="AA27" i="3"/>
  <c r="AA25" i="3"/>
  <c r="AA24" i="3"/>
  <c r="AA23" i="3"/>
  <c r="AA9" i="3"/>
  <c r="AA10" i="3"/>
  <c r="AA11" i="3"/>
  <c r="AA12" i="3"/>
  <c r="AA13" i="3"/>
  <c r="AA14" i="3"/>
  <c r="AA15" i="3"/>
  <c r="AA16" i="3"/>
  <c r="AA17" i="3"/>
  <c r="AA18" i="3"/>
  <c r="AA19" i="3"/>
  <c r="U44" i="3"/>
  <c r="AA47" i="3" l="1"/>
  <c r="Z42" i="3"/>
  <c r="Z44" i="3" s="1"/>
  <c r="Y42" i="3"/>
  <c r="X44" i="3"/>
  <c r="W44" i="3"/>
  <c r="R24" i="3"/>
  <c r="S24" i="3"/>
  <c r="R25" i="3"/>
  <c r="S25" i="3"/>
  <c r="R27" i="3"/>
  <c r="S27" i="3"/>
  <c r="R28" i="3"/>
  <c r="S28" i="3"/>
  <c r="R29" i="3"/>
  <c r="S29" i="3"/>
  <c r="R30" i="3"/>
  <c r="S30" i="3"/>
  <c r="R31" i="3"/>
  <c r="S31" i="3"/>
  <c r="R32" i="3"/>
  <c r="S32" i="3"/>
  <c r="R33" i="3"/>
  <c r="S33" i="3"/>
  <c r="R34" i="3"/>
  <c r="S34" i="3"/>
  <c r="R36" i="3"/>
  <c r="S36" i="3"/>
  <c r="R37" i="3"/>
  <c r="S37" i="3"/>
  <c r="R38" i="3"/>
  <c r="S38" i="3"/>
  <c r="R40" i="3"/>
  <c r="S40" i="3"/>
  <c r="R41" i="3"/>
  <c r="S41" i="3"/>
  <c r="R42" i="3"/>
  <c r="S42" i="3"/>
  <c r="S23" i="3"/>
  <c r="R23" i="3"/>
  <c r="R9" i="3"/>
  <c r="S9" i="3"/>
  <c r="R10" i="3"/>
  <c r="S10" i="3"/>
  <c r="R11" i="3"/>
  <c r="S11" i="3"/>
  <c r="R12" i="3"/>
  <c r="S12" i="3"/>
  <c r="R13" i="3"/>
  <c r="S13" i="3"/>
  <c r="R14" i="3"/>
  <c r="S14" i="3"/>
  <c r="R15" i="3"/>
  <c r="S15" i="3"/>
  <c r="R16" i="3"/>
  <c r="S16" i="3"/>
  <c r="R17" i="3"/>
  <c r="S17" i="3"/>
  <c r="R18" i="3"/>
  <c r="S18" i="3"/>
  <c r="R19" i="3"/>
  <c r="S19" i="3"/>
  <c r="S8" i="3"/>
  <c r="R8" i="3"/>
  <c r="M44" i="3"/>
  <c r="N44" i="3"/>
  <c r="O44" i="3"/>
  <c r="L44" i="3"/>
  <c r="C44" i="3"/>
  <c r="D44" i="3"/>
  <c r="E44" i="3"/>
  <c r="F44" i="3"/>
  <c r="B44" i="3"/>
  <c r="I24" i="3"/>
  <c r="J24" i="3"/>
  <c r="I25" i="3"/>
  <c r="J25" i="3"/>
  <c r="I27" i="3"/>
  <c r="J27" i="3"/>
  <c r="I28" i="3"/>
  <c r="J28" i="3"/>
  <c r="I29" i="3"/>
  <c r="J29" i="3"/>
  <c r="I30" i="3"/>
  <c r="J30" i="3"/>
  <c r="I31" i="3"/>
  <c r="J31" i="3"/>
  <c r="I32" i="3"/>
  <c r="J32" i="3"/>
  <c r="I33" i="3"/>
  <c r="J33" i="3"/>
  <c r="I34" i="3"/>
  <c r="J34" i="3"/>
  <c r="I36" i="3"/>
  <c r="J36" i="3"/>
  <c r="I37" i="3"/>
  <c r="J37" i="3"/>
  <c r="I38" i="3"/>
  <c r="J38" i="3"/>
  <c r="I40" i="3"/>
  <c r="J40" i="3"/>
  <c r="I41" i="3"/>
  <c r="J41" i="3"/>
  <c r="I42" i="3"/>
  <c r="J42" i="3"/>
  <c r="J23" i="3"/>
  <c r="I23" i="3"/>
  <c r="I9" i="3"/>
  <c r="J9" i="3"/>
  <c r="I10" i="3"/>
  <c r="J10" i="3"/>
  <c r="I11" i="3"/>
  <c r="J11" i="3"/>
  <c r="I12" i="3"/>
  <c r="J12" i="3"/>
  <c r="I13" i="3"/>
  <c r="J13" i="3"/>
  <c r="I14" i="3"/>
  <c r="J14" i="3"/>
  <c r="I15" i="3"/>
  <c r="J15" i="3"/>
  <c r="I16" i="3"/>
  <c r="J16" i="3"/>
  <c r="I17" i="3"/>
  <c r="J17" i="3"/>
  <c r="I18" i="3"/>
  <c r="J18" i="3"/>
  <c r="I19" i="3"/>
  <c r="J19" i="3"/>
  <c r="J8" i="3"/>
  <c r="I8" i="3"/>
  <c r="H8" i="3"/>
  <c r="H25" i="2"/>
  <c r="I25" i="2"/>
  <c r="H26" i="2"/>
  <c r="I26" i="2"/>
  <c r="H28" i="2"/>
  <c r="I28" i="2"/>
  <c r="H29" i="2"/>
  <c r="I29" i="2"/>
  <c r="H30" i="2"/>
  <c r="I30" i="2"/>
  <c r="H31" i="2"/>
  <c r="I31" i="2"/>
  <c r="H32" i="2"/>
  <c r="I32" i="2"/>
  <c r="H33" i="2"/>
  <c r="I33" i="2"/>
  <c r="H34" i="2"/>
  <c r="I34" i="2"/>
  <c r="H35" i="2"/>
  <c r="I35" i="2"/>
  <c r="H37" i="2"/>
  <c r="I37" i="2"/>
  <c r="H38" i="2"/>
  <c r="I38" i="2"/>
  <c r="H39" i="2"/>
  <c r="I39" i="2"/>
  <c r="H41" i="2"/>
  <c r="I41" i="2"/>
  <c r="H42" i="2"/>
  <c r="I42" i="2"/>
  <c r="H43" i="2"/>
  <c r="I43" i="2"/>
  <c r="H44" i="2"/>
  <c r="I44" i="2"/>
  <c r="I24" i="2"/>
  <c r="H24" i="2"/>
  <c r="F44" i="2"/>
  <c r="Q46" i="2"/>
  <c r="P46" i="2"/>
  <c r="O46" i="2"/>
  <c r="N46" i="2"/>
  <c r="C46" i="2"/>
  <c r="D46" i="2"/>
  <c r="E46" i="2"/>
  <c r="B46" i="2"/>
  <c r="H20" i="2"/>
  <c r="I20" i="2"/>
  <c r="H10" i="2"/>
  <c r="I10" i="2"/>
  <c r="H11" i="2"/>
  <c r="I11" i="2"/>
  <c r="H12" i="2"/>
  <c r="I12" i="2"/>
  <c r="H13" i="2"/>
  <c r="I13" i="2"/>
  <c r="H14" i="2"/>
  <c r="I14" i="2"/>
  <c r="H15" i="2"/>
  <c r="I15" i="2"/>
  <c r="H16" i="2"/>
  <c r="I16" i="2"/>
  <c r="I9" i="2"/>
  <c r="H9" i="2"/>
  <c r="AC42" i="3" l="1"/>
  <c r="AD42" i="3"/>
  <c r="F46" i="2"/>
  <c r="I46" i="2"/>
  <c r="H46" i="2"/>
  <c r="Y44" i="3"/>
  <c r="AB44" i="3" s="1"/>
  <c r="AB42" i="3"/>
  <c r="AA42" i="3"/>
  <c r="S44" i="3"/>
  <c r="H44" i="3"/>
  <c r="J44" i="3"/>
  <c r="I44" i="3"/>
  <c r="R44" i="3"/>
  <c r="P44" i="3"/>
  <c r="Q44" i="3"/>
  <c r="G46" i="2"/>
  <c r="AC44" i="3" l="1"/>
  <c r="AD44" i="3"/>
  <c r="AA44" i="3"/>
  <c r="Z46" i="3"/>
  <c r="Y46" i="3"/>
  <c r="X46" i="3"/>
  <c r="W46" i="3"/>
  <c r="Q42" i="3"/>
  <c r="Q41" i="3"/>
  <c r="Q38" i="3"/>
  <c r="Q37" i="3"/>
  <c r="Q36" i="3"/>
  <c r="Q34" i="3"/>
  <c r="Q33" i="3"/>
  <c r="Q32" i="3"/>
  <c r="Q31" i="3"/>
  <c r="Q30" i="3"/>
  <c r="Q29" i="3"/>
  <c r="Q28" i="3"/>
  <c r="Q27" i="3"/>
  <c r="Q25" i="3"/>
  <c r="Q24" i="3"/>
  <c r="Q23" i="3"/>
  <c r="P42" i="3"/>
  <c r="P41" i="3"/>
  <c r="P40" i="3"/>
  <c r="P38" i="3"/>
  <c r="P37" i="3"/>
  <c r="P36" i="3"/>
  <c r="P34" i="3"/>
  <c r="P33" i="3"/>
  <c r="P32" i="3"/>
  <c r="P31" i="3"/>
  <c r="P30" i="3"/>
  <c r="P29" i="3"/>
  <c r="P28" i="3"/>
  <c r="P27" i="3"/>
  <c r="P25" i="3"/>
  <c r="P24" i="3"/>
  <c r="P23" i="3"/>
  <c r="Q9" i="3"/>
  <c r="Q10" i="3"/>
  <c r="Q11" i="3"/>
  <c r="Q12" i="3"/>
  <c r="Q13" i="3"/>
  <c r="Q14" i="3"/>
  <c r="Q15" i="3"/>
  <c r="Q16" i="3"/>
  <c r="Q17" i="3"/>
  <c r="Q18" i="3"/>
  <c r="Q19" i="3"/>
  <c r="Q8" i="3"/>
  <c r="P9" i="3"/>
  <c r="P10" i="3"/>
  <c r="P11" i="3"/>
  <c r="P12" i="3"/>
  <c r="P13" i="3"/>
  <c r="P14" i="3"/>
  <c r="P15" i="3"/>
  <c r="P16" i="3"/>
  <c r="P17" i="3"/>
  <c r="P18" i="3"/>
  <c r="P19" i="3"/>
  <c r="P8" i="3"/>
  <c r="H42" i="3"/>
  <c r="H41" i="3"/>
  <c r="H40" i="3"/>
  <c r="H38" i="3"/>
  <c r="H37" i="3"/>
  <c r="H36" i="3"/>
  <c r="H34" i="3"/>
  <c r="H33" i="3"/>
  <c r="H32" i="3"/>
  <c r="H31" i="3"/>
  <c r="H30" i="3"/>
  <c r="H29" i="3"/>
  <c r="H28" i="3"/>
  <c r="H27" i="3"/>
  <c r="H25" i="3"/>
  <c r="H24" i="3"/>
  <c r="H23" i="3"/>
  <c r="H9" i="3"/>
  <c r="H10" i="3"/>
  <c r="H11" i="3"/>
  <c r="H12" i="3"/>
  <c r="H13" i="3"/>
  <c r="H14" i="3"/>
  <c r="H15" i="3"/>
  <c r="H16" i="3"/>
  <c r="H17" i="3"/>
  <c r="H18" i="3"/>
  <c r="H19" i="3"/>
  <c r="G42" i="3"/>
  <c r="G41" i="3"/>
  <c r="G40" i="3"/>
  <c r="G38" i="3"/>
  <c r="G37" i="3"/>
  <c r="G36" i="3"/>
  <c r="G34" i="3"/>
  <c r="G33" i="3"/>
  <c r="G32" i="3"/>
  <c r="G31" i="3"/>
  <c r="G30" i="3"/>
  <c r="G29" i="3"/>
  <c r="G28" i="3"/>
  <c r="G27" i="3"/>
  <c r="G25" i="3"/>
  <c r="G24" i="3"/>
  <c r="G23" i="3"/>
  <c r="G9" i="3"/>
  <c r="G10" i="3"/>
  <c r="G11" i="3"/>
  <c r="G12" i="3"/>
  <c r="G13" i="3"/>
  <c r="G14" i="3"/>
  <c r="G15" i="3"/>
  <c r="G16" i="3"/>
  <c r="G17" i="3"/>
  <c r="G18" i="3"/>
  <c r="G19" i="3"/>
  <c r="G8" i="3"/>
  <c r="G44" i="2"/>
  <c r="G43" i="2"/>
  <c r="G42" i="2"/>
  <c r="G41" i="2"/>
  <c r="G39" i="2"/>
  <c r="G38" i="2"/>
  <c r="G37" i="2"/>
  <c r="G35" i="2"/>
  <c r="G34" i="2"/>
  <c r="G33" i="2"/>
  <c r="G32" i="2"/>
  <c r="G31" i="2"/>
  <c r="G30" i="2"/>
  <c r="G29" i="2"/>
  <c r="G28" i="2"/>
  <c r="G26" i="2"/>
  <c r="G25" i="2"/>
  <c r="G24" i="2"/>
  <c r="F43" i="2"/>
  <c r="F42" i="2"/>
  <c r="F41" i="2"/>
  <c r="F39" i="2"/>
  <c r="F38" i="2"/>
  <c r="F37" i="2"/>
  <c r="F35" i="2"/>
  <c r="F34" i="2"/>
  <c r="F33" i="2"/>
  <c r="F32" i="2"/>
  <c r="F31" i="2"/>
  <c r="F30" i="2"/>
  <c r="F29" i="2"/>
  <c r="F28" i="2"/>
  <c r="F26" i="2"/>
  <c r="F25" i="2"/>
  <c r="F24" i="2"/>
  <c r="G10" i="2"/>
  <c r="G11" i="2"/>
  <c r="G12" i="2"/>
  <c r="G13" i="2"/>
  <c r="G14" i="2"/>
  <c r="G15" i="2"/>
  <c r="G16" i="2"/>
  <c r="G20" i="2"/>
  <c r="F10" i="2"/>
  <c r="F11" i="2"/>
  <c r="F12" i="2"/>
  <c r="F13" i="2"/>
  <c r="F14" i="2"/>
  <c r="F15" i="2"/>
  <c r="F16" i="2"/>
  <c r="F20" i="2"/>
  <c r="G9" i="2"/>
  <c r="F9" i="2"/>
  <c r="F47" i="2" l="1"/>
  <c r="G47" i="3"/>
  <c r="P47" i="3"/>
  <c r="G46" i="3"/>
  <c r="P46" i="3"/>
  <c r="G44" i="3"/>
  <c r="AA46" i="3"/>
</calcChain>
</file>

<file path=xl/sharedStrings.xml><?xml version="1.0" encoding="utf-8"?>
<sst xmlns="http://schemas.openxmlformats.org/spreadsheetml/2006/main" count="144" uniqueCount="88">
  <si>
    <t>wt%</t>
  </si>
  <si>
    <t>mean</t>
  </si>
  <si>
    <t>n=4</t>
  </si>
  <si>
    <r>
      <t>SiO</t>
    </r>
    <r>
      <rPr>
        <vertAlign val="subscript"/>
        <sz val="11"/>
        <rFont val="Times New Roman"/>
        <family val="1"/>
      </rPr>
      <t>2</t>
    </r>
  </si>
  <si>
    <r>
      <t>TiO</t>
    </r>
    <r>
      <rPr>
        <vertAlign val="subscript"/>
        <sz val="11"/>
        <rFont val="Times New Roman"/>
        <family val="1"/>
      </rPr>
      <t>2</t>
    </r>
  </si>
  <si>
    <r>
      <t>Al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O</t>
    </r>
    <r>
      <rPr>
        <vertAlign val="subscript"/>
        <sz val="11"/>
        <rFont val="Times New Roman"/>
        <family val="1"/>
      </rPr>
      <t>3</t>
    </r>
  </si>
  <si>
    <r>
      <t>Fe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O</t>
    </r>
    <r>
      <rPr>
        <vertAlign val="subscript"/>
        <sz val="11"/>
        <rFont val="Times New Roman"/>
        <family val="1"/>
      </rPr>
      <t>3</t>
    </r>
  </si>
  <si>
    <t>FeO</t>
  </si>
  <si>
    <t>MnO</t>
  </si>
  <si>
    <t>MgO</t>
  </si>
  <si>
    <t>CaO</t>
  </si>
  <si>
    <r>
      <t>Na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O</t>
    </r>
  </si>
  <si>
    <r>
      <t>K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O</t>
    </r>
  </si>
  <si>
    <r>
      <t>Ce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O</t>
    </r>
    <r>
      <rPr>
        <vertAlign val="subscript"/>
        <sz val="11"/>
        <rFont val="Times New Roman"/>
        <family val="1"/>
      </rPr>
      <t>3</t>
    </r>
  </si>
  <si>
    <t>Total</t>
  </si>
  <si>
    <t>Formula calculation (apfu cation basis)</t>
  </si>
  <si>
    <t>C total</t>
  </si>
  <si>
    <t>B total</t>
  </si>
  <si>
    <t>A total</t>
  </si>
  <si>
    <t>MIN</t>
  </si>
  <si>
    <t>MAX</t>
  </si>
  <si>
    <t>STDEV</t>
  </si>
  <si>
    <t xml:space="preserve">MIN </t>
  </si>
  <si>
    <t>SUM cations</t>
  </si>
  <si>
    <t>grain</t>
  </si>
  <si>
    <t>Ce-bearing</t>
  </si>
  <si>
    <t>(2)</t>
  </si>
  <si>
    <t>(3)</t>
  </si>
  <si>
    <t>(4)</t>
  </si>
  <si>
    <t>(9)</t>
  </si>
  <si>
    <t>aggregate number</t>
  </si>
  <si>
    <t>(1)</t>
  </si>
  <si>
    <t>10-bottom</t>
  </si>
  <si>
    <t>Ferrotschermakite</t>
  </si>
  <si>
    <t>grain number</t>
  </si>
  <si>
    <t>(7)</t>
  </si>
  <si>
    <t>(8)</t>
  </si>
  <si>
    <t>Actinolite (very little chain disorder if any)</t>
  </si>
  <si>
    <t>Cummingtonite</t>
  </si>
  <si>
    <t>(1i)</t>
  </si>
  <si>
    <t>(2i)</t>
  </si>
  <si>
    <t>(3i)</t>
  </si>
  <si>
    <t>(4i)</t>
  </si>
  <si>
    <t>(5)</t>
  </si>
  <si>
    <t>(6.2)</t>
  </si>
  <si>
    <t>(6.4)</t>
  </si>
  <si>
    <t>10-Top</t>
  </si>
  <si>
    <t>(1ii)</t>
  </si>
  <si>
    <t>(2ii)</t>
  </si>
  <si>
    <t>(3ii)</t>
  </si>
  <si>
    <t>(4ii)</t>
  </si>
  <si>
    <t>selected areas from aggregate</t>
  </si>
  <si>
    <t>gr. number</t>
  </si>
  <si>
    <t>n=5</t>
  </si>
  <si>
    <t>(6.1)</t>
  </si>
  <si>
    <t>(6.3)</t>
  </si>
  <si>
    <t>n=10</t>
  </si>
  <si>
    <t>aggreg. 1</t>
  </si>
  <si>
    <t>B/C</t>
  </si>
  <si>
    <t>Magnesiohornb.</t>
  </si>
  <si>
    <r>
      <rPr>
        <vertAlign val="superscript"/>
        <sz val="11"/>
        <rFont val="Times New Roman"/>
        <family val="1"/>
      </rPr>
      <t>A</t>
    </r>
    <r>
      <rPr>
        <sz val="11"/>
        <rFont val="Times New Roman"/>
        <family val="1"/>
      </rPr>
      <t>Ca</t>
    </r>
  </si>
  <si>
    <r>
      <rPr>
        <vertAlign val="superscript"/>
        <sz val="11"/>
        <rFont val="Times New Roman"/>
        <family val="1"/>
      </rPr>
      <t>C</t>
    </r>
    <r>
      <rPr>
        <sz val="11"/>
        <rFont val="Times New Roman"/>
        <family val="1"/>
      </rPr>
      <t>Mg</t>
    </r>
  </si>
  <si>
    <t>T total</t>
  </si>
  <si>
    <r>
      <t>Mg/(Mg+Fe</t>
    </r>
    <r>
      <rPr>
        <b/>
        <vertAlign val="superscript"/>
        <sz val="11"/>
        <rFont val="Times New Roman"/>
        <family val="1"/>
      </rPr>
      <t>2+</t>
    </r>
    <r>
      <rPr>
        <b/>
        <sz val="11"/>
        <rFont val="Times New Roman"/>
        <family val="1"/>
      </rPr>
      <t>)</t>
    </r>
  </si>
  <si>
    <r>
      <rPr>
        <vertAlign val="superscript"/>
        <sz val="11"/>
        <rFont val="Times New Roman"/>
        <family val="1"/>
      </rPr>
      <t>T</t>
    </r>
    <r>
      <rPr>
        <sz val="11"/>
        <rFont val="Times New Roman"/>
        <family val="1"/>
      </rPr>
      <t>Si</t>
    </r>
  </si>
  <si>
    <r>
      <rPr>
        <vertAlign val="superscript"/>
        <sz val="11"/>
        <rFont val="Times New Roman"/>
        <family val="1"/>
      </rPr>
      <t>T</t>
    </r>
    <r>
      <rPr>
        <sz val="11"/>
        <rFont val="Times New Roman"/>
        <family val="1"/>
      </rPr>
      <t>Al</t>
    </r>
  </si>
  <si>
    <r>
      <rPr>
        <vertAlign val="superscript"/>
        <sz val="11"/>
        <rFont val="Times New Roman"/>
        <family val="1"/>
      </rPr>
      <t>C</t>
    </r>
    <r>
      <rPr>
        <sz val="11"/>
        <rFont val="Times New Roman"/>
        <family val="1"/>
      </rPr>
      <t>Al</t>
    </r>
  </si>
  <si>
    <r>
      <rPr>
        <vertAlign val="superscript"/>
        <sz val="11"/>
        <rFont val="Times New Roman"/>
        <family val="1"/>
      </rPr>
      <t>C</t>
    </r>
    <r>
      <rPr>
        <sz val="11"/>
        <rFont val="Times New Roman"/>
        <family val="1"/>
      </rPr>
      <t>Ti</t>
    </r>
  </si>
  <si>
    <r>
      <rPr>
        <vertAlign val="superscript"/>
        <sz val="11"/>
        <rFont val="Times New Roman"/>
        <family val="1"/>
      </rPr>
      <t>C</t>
    </r>
    <r>
      <rPr>
        <sz val="11"/>
        <rFont val="Times New Roman"/>
        <family val="1"/>
      </rPr>
      <t>Ce</t>
    </r>
  </si>
  <si>
    <r>
      <rPr>
        <vertAlign val="superscript"/>
        <sz val="11"/>
        <rFont val="Times New Roman"/>
        <family val="1"/>
      </rPr>
      <t>C</t>
    </r>
    <r>
      <rPr>
        <sz val="11"/>
        <rFont val="Times New Roman"/>
        <family val="1"/>
      </rPr>
      <t>Fe</t>
    </r>
    <r>
      <rPr>
        <vertAlign val="superscript"/>
        <sz val="11"/>
        <rFont val="Times New Roman"/>
        <family val="1"/>
      </rPr>
      <t>3+</t>
    </r>
  </si>
  <si>
    <r>
      <rPr>
        <vertAlign val="superscript"/>
        <sz val="11"/>
        <rFont val="Times New Roman"/>
        <family val="1"/>
      </rPr>
      <t>C</t>
    </r>
    <r>
      <rPr>
        <sz val="11"/>
        <rFont val="Times New Roman"/>
        <family val="1"/>
      </rPr>
      <t>Fe</t>
    </r>
    <r>
      <rPr>
        <vertAlign val="superscript"/>
        <sz val="11"/>
        <rFont val="Times New Roman"/>
        <family val="1"/>
      </rPr>
      <t>2+</t>
    </r>
  </si>
  <si>
    <r>
      <rPr>
        <vertAlign val="superscript"/>
        <sz val="11"/>
        <rFont val="Times New Roman"/>
        <family val="1"/>
      </rPr>
      <t>C</t>
    </r>
    <r>
      <rPr>
        <sz val="11"/>
        <rFont val="Times New Roman"/>
        <family val="1"/>
      </rPr>
      <t>Mn</t>
    </r>
  </si>
  <si>
    <r>
      <rPr>
        <vertAlign val="superscript"/>
        <sz val="11"/>
        <rFont val="Times New Roman"/>
        <family val="1"/>
      </rPr>
      <t>A</t>
    </r>
    <r>
      <rPr>
        <sz val="11"/>
        <rFont val="Times New Roman"/>
        <family val="1"/>
      </rPr>
      <t>Na</t>
    </r>
  </si>
  <si>
    <r>
      <rPr>
        <vertAlign val="superscript"/>
        <sz val="11"/>
        <rFont val="Times New Roman"/>
        <family val="1"/>
      </rPr>
      <t>A</t>
    </r>
    <r>
      <rPr>
        <sz val="11"/>
        <rFont val="Times New Roman"/>
        <family val="1"/>
      </rPr>
      <t>K</t>
    </r>
  </si>
  <si>
    <r>
      <rPr>
        <vertAlign val="superscript"/>
        <sz val="11"/>
        <rFont val="Times New Roman"/>
        <family val="1"/>
      </rPr>
      <t>B</t>
    </r>
    <r>
      <rPr>
        <sz val="11"/>
        <rFont val="Times New Roman"/>
        <family val="1"/>
      </rPr>
      <t>Mg</t>
    </r>
  </si>
  <si>
    <r>
      <rPr>
        <vertAlign val="superscript"/>
        <sz val="11"/>
        <rFont val="Times New Roman"/>
        <family val="1"/>
      </rPr>
      <t>B</t>
    </r>
    <r>
      <rPr>
        <sz val="11"/>
        <rFont val="Times New Roman"/>
        <family val="1"/>
      </rPr>
      <t>Ca</t>
    </r>
  </si>
  <si>
    <r>
      <t>*</t>
    </r>
    <r>
      <rPr>
        <vertAlign val="superscript"/>
        <sz val="11"/>
        <rFont val="Times New Roman"/>
        <family val="1"/>
      </rPr>
      <t>A</t>
    </r>
    <r>
      <rPr>
        <sz val="11"/>
        <rFont val="Times New Roman"/>
        <family val="1"/>
      </rPr>
      <t>Mg</t>
    </r>
  </si>
  <si>
    <t>* Excess for banded areas. Measurement error within +20%</t>
  </si>
  <si>
    <t>Veloso et al.  (2020)</t>
  </si>
  <si>
    <t>Number 10 relates to the Ce-bearing amphibole. Top and bottom refer to their position on Fig. 5a. All values were noramlized on a volatile-free basis.</t>
  </si>
  <si>
    <r>
      <rPr>
        <b/>
        <sz val="11"/>
        <rFont val="Times New Roman"/>
        <family val="1"/>
      </rPr>
      <t>Online Materials Table 1.</t>
    </r>
    <r>
      <rPr>
        <sz val="11"/>
        <rFont val="Times New Roman"/>
        <family val="1"/>
      </rPr>
      <t xml:space="preserve"> Compositions of calcic amphiboles from this study (EDS STEM data) and literature (EPMA) as labelled </t>
    </r>
  </si>
  <si>
    <r>
      <rPr>
        <b/>
        <sz val="11"/>
        <rFont val="Times New Roman"/>
        <family val="1"/>
      </rPr>
      <t>Online Materials Table 2.</t>
    </r>
    <r>
      <rPr>
        <sz val="11"/>
        <rFont val="Times New Roman"/>
        <family val="1"/>
      </rPr>
      <t xml:space="preserve"> Compositions of Mg-(Fe)-amphiboles from this study (EDS STEM) </t>
    </r>
  </si>
  <si>
    <r>
      <t xml:space="preserve">Notes: </t>
    </r>
    <r>
      <rPr>
        <sz val="11"/>
        <rFont val="Times New Roman"/>
        <family val="1"/>
      </rPr>
      <t xml:space="preserve">Analyses 1-4 correspond to aggregates in Fig. 2a; 5- 6 were obtained from small grains as marked in Fig. 4a. Analyses 7-9 from various maps </t>
    </r>
  </si>
  <si>
    <t>e.g. map Fig. 4a. Number 10 relates to the Ce-bearing amphibole. Top and bottom refer to their position on Fig. 5a.</t>
  </si>
  <si>
    <t>All values were noramlized on a volatile free basis. Measurement error within +20%</t>
  </si>
  <si>
    <r>
      <t xml:space="preserve">Notes: </t>
    </r>
    <r>
      <rPr>
        <sz val="11"/>
        <rFont val="Times New Roman"/>
        <family val="1"/>
      </rPr>
      <t xml:space="preserve">Analyses 1i-4i correspond to aggregates in Fig. 2a; 5, 6 were obtained from small grains as marked in Fig. 4a. Analyse 7 is marked in Fig. 4c. Other analyses were obtained from additional foils.  </t>
    </r>
  </si>
  <si>
    <t xml:space="preserve">American Mineralogist: October 2024 Online Materials AM-24-109188 (use tabs to navigate to other tables) </t>
  </si>
  <si>
    <t xml:space="preserve">Campo Rodriguez et al.: Non-classical pyriboles in magnetite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</si>
</sst>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2" x14ac:knownFonts="1"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name val="Times New Roman"/>
      <family val="1"/>
    </font>
    <font>
      <b/>
      <sz val="11"/>
      <name val="Times New Roman"/>
      <family val="1"/>
    </font>
    <font>
      <sz val="11"/>
      <color theme="1"/>
      <name val="Times New Roman"/>
      <family val="1"/>
    </font>
    <font>
      <vertAlign val="subscript"/>
      <sz val="11"/>
      <name val="Times New Roman"/>
      <family val="1"/>
    </font>
    <font>
      <vertAlign val="superscript"/>
      <sz val="11"/>
      <name val="Times New Roman"/>
      <family val="1"/>
    </font>
    <font>
      <i/>
      <sz val="11"/>
      <name val="Times New Roman"/>
      <family val="1"/>
    </font>
    <font>
      <sz val="12"/>
      <name val="Times New Roman"/>
      <family val="1"/>
    </font>
    <font>
      <b/>
      <sz val="11"/>
      <color theme="1"/>
      <name val="Times New Roman"/>
      <family val="1"/>
    </font>
    <font>
      <b/>
      <vertAlign val="superscript"/>
      <sz val="11"/>
      <name val="Times New Roman"/>
      <family val="1"/>
    </font>
    <font>
      <sz val="11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horizontal="left"/>
    </xf>
    <xf numFmtId="0" fontId="4" fillId="0" borderId="0" xfId="0" applyFont="1"/>
    <xf numFmtId="0" fontId="3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2" fillId="0" borderId="0" xfId="0" applyFont="1"/>
    <xf numFmtId="49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49" fontId="2" fillId="0" borderId="0" xfId="1" applyNumberFormat="1" applyFont="1" applyBorder="1" applyAlignment="1">
      <alignment horizontal="center"/>
    </xf>
    <xf numFmtId="49" fontId="2" fillId="0" borderId="0" xfId="1" applyNumberFormat="1" applyFont="1" applyFill="1" applyBorder="1" applyAlignment="1">
      <alignment horizontal="center"/>
    </xf>
    <xf numFmtId="0" fontId="3" fillId="0" borderId="0" xfId="0" applyFont="1"/>
    <xf numFmtId="1" fontId="2" fillId="0" borderId="0" xfId="0" applyNumberFormat="1" applyFont="1"/>
    <xf numFmtId="164" fontId="2" fillId="0" borderId="0" xfId="0" applyNumberFormat="1" applyFont="1"/>
    <xf numFmtId="0" fontId="8" fillId="0" borderId="0" xfId="0" applyFont="1"/>
    <xf numFmtId="165" fontId="2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3" fillId="0" borderId="0" xfId="0" applyFont="1" applyAlignment="1">
      <alignment vertical="center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1" fillId="0" borderId="0" xfId="0" applyFont="1"/>
    <xf numFmtId="0" fontId="9" fillId="0" borderId="0" xfId="0" applyFont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Explanatory Text" xfId="1" builtinId="5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51"/>
  <sheetViews>
    <sheetView tabSelected="1" zoomScaleNormal="100" workbookViewId="0">
      <selection sqref="A1:A2"/>
    </sheetView>
  </sheetViews>
  <sheetFormatPr baseColWidth="10" defaultColWidth="11.5" defaultRowHeight="14" x14ac:dyDescent="0.15"/>
  <cols>
    <col min="1" max="1" width="13.1640625" style="1" customWidth="1"/>
    <col min="2" max="3" width="7.5" style="30" customWidth="1"/>
    <col min="4" max="4" width="6.83203125" style="30" customWidth="1"/>
    <col min="5" max="5" width="7" style="30" customWidth="1"/>
    <col min="6" max="6" width="7.5" style="7" customWidth="1"/>
    <col min="7" max="7" width="7.6640625" style="30" customWidth="1"/>
    <col min="8" max="8" width="5.83203125" style="11" customWidth="1"/>
    <col min="9" max="9" width="6.6640625" style="30" customWidth="1"/>
    <col min="10" max="10" width="7" style="7" customWidth="1"/>
    <col min="11" max="11" width="7.83203125" style="30" customWidth="1"/>
    <col min="12" max="12" width="6.5" style="30" customWidth="1"/>
    <col min="13" max="13" width="6.6640625" style="30" customWidth="1"/>
    <col min="14" max="15" width="8.1640625" style="30" customWidth="1"/>
    <col min="16" max="16" width="6.5" style="30" customWidth="1"/>
    <col min="17" max="17" width="9.33203125" style="30" customWidth="1"/>
    <col min="18" max="19" width="7.6640625" style="30" customWidth="1"/>
    <col min="20" max="20" width="11.5" style="11"/>
    <col min="21" max="16384" width="11.5" style="2"/>
  </cols>
  <sheetData>
    <row r="1" spans="1:19" x14ac:dyDescent="0.15">
      <c r="A1" s="1" t="s">
        <v>86</v>
      </c>
    </row>
    <row r="2" spans="1:19" x14ac:dyDescent="0.15">
      <c r="A2" s="1" t="s">
        <v>87</v>
      </c>
    </row>
    <row r="3" spans="1:19" x14ac:dyDescent="0.15">
      <c r="A3" s="1" t="s">
        <v>80</v>
      </c>
    </row>
    <row r="4" spans="1:19" ht="7.25" customHeight="1" x14ac:dyDescent="0.15"/>
    <row r="5" spans="1:19" ht="16" x14ac:dyDescent="0.2">
      <c r="B5" s="33" t="s">
        <v>37</v>
      </c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 t="s">
        <v>59</v>
      </c>
      <c r="O5" s="33"/>
      <c r="P5" s="33" t="s">
        <v>33</v>
      </c>
      <c r="Q5" s="33"/>
      <c r="R5" s="29"/>
      <c r="S5" s="29"/>
    </row>
    <row r="6" spans="1:19" x14ac:dyDescent="0.15">
      <c r="J6" s="36" t="s">
        <v>78</v>
      </c>
      <c r="K6" s="36"/>
      <c r="L6" s="36"/>
      <c r="M6" s="36"/>
      <c r="N6" s="34" t="s">
        <v>25</v>
      </c>
      <c r="O6" s="34"/>
    </row>
    <row r="7" spans="1:19" x14ac:dyDescent="0.15">
      <c r="A7" s="28"/>
      <c r="B7" s="34" t="s">
        <v>30</v>
      </c>
      <c r="C7" s="34"/>
      <c r="D7" s="34"/>
      <c r="E7" s="30" t="s">
        <v>24</v>
      </c>
      <c r="F7" s="7" t="s">
        <v>1</v>
      </c>
      <c r="H7" s="30"/>
      <c r="J7" s="7" t="s">
        <v>1</v>
      </c>
      <c r="N7" s="1" t="s">
        <v>57</v>
      </c>
      <c r="O7" s="30" t="s">
        <v>24</v>
      </c>
      <c r="P7" s="35" t="s">
        <v>34</v>
      </c>
      <c r="Q7" s="35"/>
      <c r="R7" s="13"/>
      <c r="S7" s="13"/>
    </row>
    <row r="8" spans="1:19" x14ac:dyDescent="0.15">
      <c r="A8" s="28" t="s">
        <v>0</v>
      </c>
      <c r="B8" s="16" t="s">
        <v>26</v>
      </c>
      <c r="C8" s="16" t="s">
        <v>27</v>
      </c>
      <c r="D8" s="16" t="s">
        <v>28</v>
      </c>
      <c r="E8" s="17" t="s">
        <v>29</v>
      </c>
      <c r="F8" s="7" t="s">
        <v>2</v>
      </c>
      <c r="G8" s="30" t="s">
        <v>21</v>
      </c>
      <c r="H8" s="30" t="s">
        <v>19</v>
      </c>
      <c r="I8" s="30" t="s">
        <v>20</v>
      </c>
      <c r="J8" s="7" t="s">
        <v>56</v>
      </c>
      <c r="K8" s="13" t="s">
        <v>21</v>
      </c>
      <c r="L8" s="13" t="s">
        <v>22</v>
      </c>
      <c r="M8" s="13" t="s">
        <v>20</v>
      </c>
      <c r="N8" s="12" t="s">
        <v>31</v>
      </c>
      <c r="O8" s="30" t="s">
        <v>32</v>
      </c>
      <c r="P8" s="12" t="s">
        <v>35</v>
      </c>
      <c r="Q8" s="12" t="s">
        <v>36</v>
      </c>
    </row>
    <row r="9" spans="1:19" ht="18" x14ac:dyDescent="0.25">
      <c r="A9" s="1" t="s">
        <v>3</v>
      </c>
      <c r="B9" s="13">
        <v>57.938131461899566</v>
      </c>
      <c r="C9" s="13">
        <v>57.304912614176409</v>
      </c>
      <c r="D9" s="13">
        <v>56.479004389785416</v>
      </c>
      <c r="E9" s="13">
        <v>54.006874990950884</v>
      </c>
      <c r="F9" s="8">
        <f t="shared" ref="F9:F16" si="0">AVERAGE(B9:E9)</f>
        <v>56.432230864203071</v>
      </c>
      <c r="G9" s="13">
        <f t="shared" ref="G9:G16" si="1">STDEV(B9:E9)</f>
        <v>1.7237409822334553</v>
      </c>
      <c r="H9" s="13">
        <f>MIN(B9:E9)</f>
        <v>54.006874990950884</v>
      </c>
      <c r="I9" s="13">
        <f>MAX(B9:E9)</f>
        <v>57.938131461899566</v>
      </c>
      <c r="J9" s="8">
        <v>52.963999999999999</v>
      </c>
      <c r="K9" s="13">
        <v>1.2482716940723375</v>
      </c>
      <c r="L9" s="13">
        <v>50.28</v>
      </c>
      <c r="M9" s="13">
        <v>54.02</v>
      </c>
      <c r="N9" s="13">
        <v>51.1074500627074</v>
      </c>
      <c r="O9" s="13">
        <v>49.111297348034405</v>
      </c>
      <c r="P9" s="13">
        <v>42.576370504183565</v>
      </c>
      <c r="Q9" s="13">
        <v>41.544993194624269</v>
      </c>
      <c r="R9" s="13"/>
      <c r="S9" s="13"/>
    </row>
    <row r="10" spans="1:19" ht="18" x14ac:dyDescent="0.25">
      <c r="A10" s="1" t="s">
        <v>4</v>
      </c>
      <c r="B10" s="15">
        <v>0</v>
      </c>
      <c r="C10" s="15">
        <v>0</v>
      </c>
      <c r="D10" s="15">
        <v>0</v>
      </c>
      <c r="E10" s="15">
        <v>0</v>
      </c>
      <c r="F10" s="10">
        <f t="shared" si="0"/>
        <v>0</v>
      </c>
      <c r="G10" s="15">
        <f t="shared" si="1"/>
        <v>0</v>
      </c>
      <c r="H10" s="15">
        <f t="shared" ref="H10:H16" si="2">MIN(B10:E10)</f>
        <v>0</v>
      </c>
      <c r="I10" s="15">
        <f t="shared" ref="I10:I16" si="3">MAX(B10:E10)</f>
        <v>0</v>
      </c>
      <c r="J10" s="8">
        <v>0.16199999999999998</v>
      </c>
      <c r="K10" s="13">
        <v>7.6710132606093523E-2</v>
      </c>
      <c r="L10" s="15">
        <v>0.01</v>
      </c>
      <c r="M10" s="13">
        <v>0.28000000000000003</v>
      </c>
      <c r="N10" s="15">
        <v>0</v>
      </c>
      <c r="O10" s="15">
        <v>0</v>
      </c>
      <c r="P10" s="15">
        <v>0</v>
      </c>
      <c r="Q10" s="13">
        <v>0.27557322456404854</v>
      </c>
      <c r="R10" s="13"/>
      <c r="S10" s="13"/>
    </row>
    <row r="11" spans="1:19" ht="18" x14ac:dyDescent="0.25">
      <c r="A11" s="1" t="s">
        <v>5</v>
      </c>
      <c r="B11" s="13">
        <v>0.53994172691988085</v>
      </c>
      <c r="C11" s="13">
        <v>0.88064122402393519</v>
      </c>
      <c r="D11" s="13">
        <v>0.33876909928932497</v>
      </c>
      <c r="E11" s="13">
        <v>2.4886767166307942</v>
      </c>
      <c r="F11" s="8">
        <f t="shared" si="0"/>
        <v>1.0620071917159839</v>
      </c>
      <c r="G11" s="13">
        <f t="shared" si="1"/>
        <v>0.97705428635043023</v>
      </c>
      <c r="H11" s="13">
        <f t="shared" si="2"/>
        <v>0.33876909928932497</v>
      </c>
      <c r="I11" s="13">
        <f t="shared" si="3"/>
        <v>2.4886767166307942</v>
      </c>
      <c r="J11" s="8">
        <v>2.8029999999999999</v>
      </c>
      <c r="K11" s="13">
        <v>1.0692785729952079</v>
      </c>
      <c r="L11" s="13">
        <v>1.93</v>
      </c>
      <c r="M11" s="13">
        <v>4.7699999999999996</v>
      </c>
      <c r="N11" s="13">
        <v>2.8312616395813341</v>
      </c>
      <c r="O11" s="13">
        <v>8.6411658999753556</v>
      </c>
      <c r="P11" s="13">
        <v>14.903939374275197</v>
      </c>
      <c r="Q11" s="13">
        <v>13.521359963611049</v>
      </c>
      <c r="R11" s="13"/>
      <c r="S11" s="13"/>
    </row>
    <row r="12" spans="1:19" ht="18" x14ac:dyDescent="0.25">
      <c r="A12" s="1" t="s">
        <v>6</v>
      </c>
      <c r="B12" s="13">
        <v>2.1403636987098347</v>
      </c>
      <c r="C12" s="13">
        <v>3.4915176424951704</v>
      </c>
      <c r="D12" s="13">
        <v>0.31080335292404243</v>
      </c>
      <c r="E12" s="13">
        <v>3.8233815311114037</v>
      </c>
      <c r="F12" s="8">
        <f t="shared" si="0"/>
        <v>2.4415165563101131</v>
      </c>
      <c r="G12" s="13">
        <f t="shared" si="1"/>
        <v>1.5961082762244871</v>
      </c>
      <c r="H12" s="13">
        <f t="shared" si="2"/>
        <v>0.31080335292404243</v>
      </c>
      <c r="I12" s="13">
        <f t="shared" si="3"/>
        <v>3.8233815311114037</v>
      </c>
      <c r="J12" s="10">
        <v>0</v>
      </c>
      <c r="K12" s="15">
        <v>0</v>
      </c>
      <c r="L12" s="15">
        <v>0</v>
      </c>
      <c r="M12" s="15">
        <v>0</v>
      </c>
      <c r="N12" s="13">
        <v>1.4735705703581943</v>
      </c>
      <c r="O12" s="13">
        <v>4.7914703174143787</v>
      </c>
      <c r="P12" s="13">
        <v>4.4105884245871048</v>
      </c>
      <c r="Q12" s="13">
        <v>7.7685146279307293</v>
      </c>
      <c r="R12" s="13"/>
      <c r="S12" s="13"/>
    </row>
    <row r="13" spans="1:19" x14ac:dyDescent="0.15">
      <c r="A13" s="1" t="s">
        <v>7</v>
      </c>
      <c r="B13" s="13">
        <v>8.438715176016613</v>
      </c>
      <c r="C13" s="13">
        <v>7.0431895067393615</v>
      </c>
      <c r="D13" s="13">
        <v>11.115649250241903</v>
      </c>
      <c r="E13" s="13">
        <v>10.240911426985154</v>
      </c>
      <c r="F13" s="8">
        <f t="shared" si="0"/>
        <v>9.2096163399957582</v>
      </c>
      <c r="G13" s="13">
        <f t="shared" si="1"/>
        <v>1.8243012214605696</v>
      </c>
      <c r="H13" s="13">
        <f t="shared" si="2"/>
        <v>7.0431895067393615</v>
      </c>
      <c r="I13" s="13">
        <f t="shared" si="3"/>
        <v>11.115649250241903</v>
      </c>
      <c r="J13" s="8">
        <v>12.281000000000001</v>
      </c>
      <c r="K13" s="13">
        <v>0.88644671457328883</v>
      </c>
      <c r="L13" s="13">
        <v>11.39</v>
      </c>
      <c r="M13" s="13">
        <v>13.89</v>
      </c>
      <c r="N13" s="13">
        <v>14.07503830769261</v>
      </c>
      <c r="O13" s="13">
        <v>9.09339380049882</v>
      </c>
      <c r="P13" s="13">
        <v>15.455684426081175</v>
      </c>
      <c r="Q13" s="13">
        <v>15.124240607890398</v>
      </c>
      <c r="R13" s="13"/>
      <c r="S13" s="13"/>
    </row>
    <row r="14" spans="1:19" x14ac:dyDescent="0.15">
      <c r="A14" s="1" t="s">
        <v>8</v>
      </c>
      <c r="B14" s="15">
        <v>0</v>
      </c>
      <c r="C14" s="15">
        <v>0</v>
      </c>
      <c r="D14" s="13">
        <v>0.13747325002924285</v>
      </c>
      <c r="E14" s="13">
        <v>0.13253781232691264</v>
      </c>
      <c r="F14" s="8">
        <f t="shared" si="0"/>
        <v>6.7502765589038866E-2</v>
      </c>
      <c r="G14" s="13">
        <f t="shared" si="1"/>
        <v>7.7971517708566099E-2</v>
      </c>
      <c r="H14" s="15">
        <f t="shared" si="2"/>
        <v>0</v>
      </c>
      <c r="I14" s="13">
        <f t="shared" si="3"/>
        <v>0.13747325002924285</v>
      </c>
      <c r="J14" s="8">
        <v>9.1999999999999998E-2</v>
      </c>
      <c r="K14" s="13">
        <v>1.1352924243950974E-2</v>
      </c>
      <c r="L14" s="13">
        <v>7.0000000000000007E-2</v>
      </c>
      <c r="M14" s="13">
        <v>0.11</v>
      </c>
      <c r="N14" s="15">
        <v>0</v>
      </c>
      <c r="O14" s="15">
        <v>0</v>
      </c>
      <c r="P14" s="15">
        <v>0</v>
      </c>
      <c r="Q14" s="15">
        <v>0</v>
      </c>
      <c r="R14" s="13"/>
      <c r="S14" s="13"/>
    </row>
    <row r="15" spans="1:19" x14ac:dyDescent="0.15">
      <c r="A15" s="1" t="s">
        <v>9</v>
      </c>
      <c r="B15" s="13">
        <v>18.676113141748644</v>
      </c>
      <c r="C15" s="13">
        <v>18.400159307139777</v>
      </c>
      <c r="D15" s="13">
        <v>17.485866322330942</v>
      </c>
      <c r="E15" s="13">
        <v>17.435369082485572</v>
      </c>
      <c r="F15" s="8">
        <f t="shared" si="0"/>
        <v>17.999376963426233</v>
      </c>
      <c r="G15" s="13">
        <f t="shared" si="1"/>
        <v>0.63255998671119851</v>
      </c>
      <c r="H15" s="13">
        <f t="shared" si="2"/>
        <v>17.435369082485572</v>
      </c>
      <c r="I15" s="13">
        <f t="shared" si="3"/>
        <v>18.676113141748644</v>
      </c>
      <c r="J15" s="8">
        <v>16.012999999999998</v>
      </c>
      <c r="K15" s="13">
        <v>0.81308807777646241</v>
      </c>
      <c r="L15" s="13">
        <v>14.59</v>
      </c>
      <c r="M15" s="13">
        <v>16.78</v>
      </c>
      <c r="N15" s="13">
        <v>16.84684095998945</v>
      </c>
      <c r="O15" s="13">
        <v>10.898680957002233</v>
      </c>
      <c r="P15" s="13">
        <v>8.0305052652383342</v>
      </c>
      <c r="Q15" s="13">
        <v>8.7264609960315056</v>
      </c>
      <c r="R15" s="13"/>
      <c r="S15" s="13"/>
    </row>
    <row r="16" spans="1:19" x14ac:dyDescent="0.15">
      <c r="A16" s="1" t="s">
        <v>10</v>
      </c>
      <c r="B16" s="13">
        <v>11.746318640600954</v>
      </c>
      <c r="C16" s="13">
        <v>12.502715474431906</v>
      </c>
      <c r="D16" s="13">
        <v>13.447178961512032</v>
      </c>
      <c r="E16" s="13">
        <v>11.57011714820389</v>
      </c>
      <c r="F16" s="8">
        <f t="shared" si="0"/>
        <v>12.316582556187196</v>
      </c>
      <c r="G16" s="13">
        <f t="shared" si="1"/>
        <v>0.85543463294459632</v>
      </c>
      <c r="H16" s="13">
        <f t="shared" si="2"/>
        <v>11.57011714820389</v>
      </c>
      <c r="I16" s="13">
        <f t="shared" si="3"/>
        <v>13.447178961512032</v>
      </c>
      <c r="J16" s="8">
        <v>12.069999999999999</v>
      </c>
      <c r="K16" s="13">
        <v>0.45242556171030923</v>
      </c>
      <c r="L16" s="13">
        <v>10.91</v>
      </c>
      <c r="M16" s="13">
        <v>12.59</v>
      </c>
      <c r="N16" s="13">
        <v>13.164792891597109</v>
      </c>
      <c r="O16" s="13">
        <v>10.628854147906068</v>
      </c>
      <c r="P16" s="13">
        <v>12.412228269859284</v>
      </c>
      <c r="Q16" s="13">
        <v>12.185944069950343</v>
      </c>
      <c r="R16" s="13"/>
      <c r="S16" s="13"/>
    </row>
    <row r="17" spans="1:19" ht="18" x14ac:dyDescent="0.25">
      <c r="A17" s="1" t="s">
        <v>11</v>
      </c>
      <c r="B17" s="15">
        <v>0</v>
      </c>
      <c r="C17" s="15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8">
        <v>0.24000000000000005</v>
      </c>
      <c r="K17" s="13">
        <v>8.5374989832437825E-2</v>
      </c>
      <c r="L17" s="13">
        <v>0.16</v>
      </c>
      <c r="M17" s="13">
        <v>0.42</v>
      </c>
      <c r="N17" s="15">
        <v>0</v>
      </c>
      <c r="O17" s="15">
        <v>0</v>
      </c>
      <c r="P17" s="13">
        <v>1.235794177416929</v>
      </c>
      <c r="Q17" s="13">
        <v>0.6204736992507881</v>
      </c>
      <c r="R17" s="13"/>
      <c r="S17" s="13"/>
    </row>
    <row r="18" spans="1:19" ht="18" x14ac:dyDescent="0.25">
      <c r="A18" s="1" t="s">
        <v>12</v>
      </c>
      <c r="B18" s="15">
        <v>0</v>
      </c>
      <c r="C18" s="15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8">
        <v>0.25111111111111106</v>
      </c>
      <c r="K18" s="13">
        <v>0.32743107841362762</v>
      </c>
      <c r="L18" s="15">
        <v>0.05</v>
      </c>
      <c r="M18" s="13">
        <v>1.0900000000000001</v>
      </c>
      <c r="N18" s="15">
        <v>0</v>
      </c>
      <c r="O18" s="15">
        <v>0</v>
      </c>
      <c r="P18" s="13">
        <v>0.87661663064444495</v>
      </c>
      <c r="Q18" s="13">
        <v>0.48353491046519687</v>
      </c>
      <c r="R18" s="13"/>
      <c r="S18" s="13"/>
    </row>
    <row r="19" spans="1:19" ht="18" x14ac:dyDescent="0.25">
      <c r="A19" s="1" t="s">
        <v>13</v>
      </c>
      <c r="B19" s="15">
        <v>0</v>
      </c>
      <c r="C19" s="15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7">
        <v>0</v>
      </c>
      <c r="K19" s="15">
        <v>0</v>
      </c>
      <c r="L19" s="15">
        <v>0</v>
      </c>
      <c r="M19" s="15">
        <v>0</v>
      </c>
      <c r="N19" s="15">
        <v>0</v>
      </c>
      <c r="O19" s="13">
        <v>6.6925492131466742</v>
      </c>
      <c r="P19" s="15">
        <v>0</v>
      </c>
      <c r="Q19" s="15">
        <v>0</v>
      </c>
      <c r="R19" s="13"/>
      <c r="S19" s="13"/>
    </row>
    <row r="20" spans="1:19" x14ac:dyDescent="0.15">
      <c r="A20" s="3" t="s">
        <v>14</v>
      </c>
      <c r="B20" s="13">
        <v>99.47958384589549</v>
      </c>
      <c r="C20" s="13">
        <v>99.623135769006552</v>
      </c>
      <c r="D20" s="13">
        <v>99.314744626112912</v>
      </c>
      <c r="E20" s="13">
        <v>99.6978687086946</v>
      </c>
      <c r="F20" s="8">
        <f>AVERAGE(B20:E20)</f>
        <v>99.528833237427392</v>
      </c>
      <c r="G20" s="13">
        <f>STDEV(B20:E20)</f>
        <v>0.16904180357689688</v>
      </c>
      <c r="H20" s="13">
        <f t="shared" ref="H20" si="4">MIN(B20:E20)</f>
        <v>99.314744626112912</v>
      </c>
      <c r="I20" s="13">
        <f t="shared" ref="I20" si="5">MAX(B20:E20)</f>
        <v>99.6978687086946</v>
      </c>
      <c r="J20" s="8">
        <v>97.42</v>
      </c>
      <c r="K20" s="13">
        <v>0.61</v>
      </c>
      <c r="L20" s="13">
        <v>96.45</v>
      </c>
      <c r="M20" s="13">
        <v>98.6</v>
      </c>
      <c r="N20" s="13">
        <v>99.498954431926109</v>
      </c>
      <c r="O20" s="13">
        <v>99.857411683977929</v>
      </c>
      <c r="P20" s="13">
        <v>99.901727072286036</v>
      </c>
      <c r="Q20" s="14">
        <v>100.25109529431832</v>
      </c>
      <c r="R20" s="13"/>
      <c r="S20" s="13"/>
    </row>
    <row r="21" spans="1:19" ht="12" customHeight="1" x14ac:dyDescent="0.15">
      <c r="B21" s="14"/>
      <c r="C21" s="14"/>
      <c r="D21" s="14"/>
      <c r="E21" s="14"/>
      <c r="F21" s="9"/>
      <c r="G21" s="14"/>
      <c r="H21" s="20"/>
      <c r="I21" s="14"/>
      <c r="K21" s="13"/>
      <c r="L21" s="13"/>
      <c r="M21" s="13"/>
      <c r="N21" s="14"/>
      <c r="O21" s="13"/>
      <c r="P21" s="14"/>
      <c r="Q21" s="14"/>
      <c r="R21" s="13"/>
      <c r="S21" s="13"/>
    </row>
    <row r="22" spans="1:19" x14ac:dyDescent="0.15">
      <c r="B22" s="1" t="s">
        <v>15</v>
      </c>
      <c r="K22" s="13"/>
      <c r="L22" s="13"/>
      <c r="M22" s="13"/>
      <c r="R22" s="13"/>
      <c r="S22" s="13"/>
    </row>
    <row r="23" spans="1:19" x14ac:dyDescent="0.15">
      <c r="A23" s="6"/>
      <c r="B23" s="15">
        <v>15</v>
      </c>
      <c r="C23" s="15">
        <v>15</v>
      </c>
      <c r="D23" s="15">
        <v>15</v>
      </c>
      <c r="E23" s="15">
        <v>15</v>
      </c>
      <c r="F23" s="10"/>
      <c r="G23" s="15"/>
      <c r="H23" s="19"/>
      <c r="I23" s="15"/>
      <c r="K23" s="13"/>
      <c r="L23" s="13"/>
      <c r="M23" s="13"/>
      <c r="N23" s="15">
        <v>15</v>
      </c>
      <c r="O23" s="15">
        <v>15</v>
      </c>
      <c r="P23" s="15">
        <v>15</v>
      </c>
      <c r="Q23" s="15">
        <v>16</v>
      </c>
      <c r="R23" s="13"/>
      <c r="S23" s="13"/>
    </row>
    <row r="24" spans="1:19" ht="15" x14ac:dyDescent="0.15">
      <c r="A24" s="1" t="s">
        <v>64</v>
      </c>
      <c r="B24" s="13">
        <v>7.992</v>
      </c>
      <c r="C24" s="13">
        <v>7.9009999999999998</v>
      </c>
      <c r="D24" s="13">
        <v>7.931</v>
      </c>
      <c r="E24" s="13">
        <v>7.5839999999999996</v>
      </c>
      <c r="F24" s="8">
        <f t="shared" ref="F24:F43" si="6">AVERAGE(B24:E24)</f>
        <v>7.8520000000000003</v>
      </c>
      <c r="G24" s="13">
        <f t="shared" ref="G24:G46" si="7">STDEV(B24:E24)</f>
        <v>0.18263442537849592</v>
      </c>
      <c r="H24" s="13">
        <f>MIN(B24:E24)</f>
        <v>7.5839999999999996</v>
      </c>
      <c r="I24" s="13">
        <f>MAX(B24:E24)</f>
        <v>7.992</v>
      </c>
      <c r="J24" s="8">
        <v>7.6545999999999994</v>
      </c>
      <c r="K24" s="13">
        <v>0.12688770188197471</v>
      </c>
      <c r="L24" s="13">
        <v>7.41</v>
      </c>
      <c r="M24" s="13">
        <v>7.76</v>
      </c>
      <c r="N24" s="13">
        <v>7.3529999999999998</v>
      </c>
      <c r="O24" s="24">
        <v>7.157</v>
      </c>
      <c r="P24" s="13">
        <v>6.2830000000000004</v>
      </c>
      <c r="Q24" s="13">
        <v>6.4470000000000001</v>
      </c>
      <c r="R24" s="13"/>
      <c r="S24" s="13"/>
    </row>
    <row r="25" spans="1:19" ht="15" x14ac:dyDescent="0.15">
      <c r="A25" s="1" t="s">
        <v>65</v>
      </c>
      <c r="B25" s="13">
        <v>8.0000000000000002E-3</v>
      </c>
      <c r="C25" s="13">
        <v>9.9000000000000005E-2</v>
      </c>
      <c r="D25" s="13">
        <v>5.6000000000000001E-2</v>
      </c>
      <c r="E25" s="13">
        <v>0.41199999999999998</v>
      </c>
      <c r="F25" s="8">
        <f t="shared" si="6"/>
        <v>0.14374999999999999</v>
      </c>
      <c r="G25" s="13">
        <f t="shared" si="7"/>
        <v>0.18265518516227966</v>
      </c>
      <c r="H25" s="13">
        <f t="shared" ref="H25:H44" si="8">MIN(B25:E25)</f>
        <v>8.0000000000000002E-3</v>
      </c>
      <c r="I25" s="13">
        <f t="shared" ref="I25:I44" si="9">MAX(B25:E25)</f>
        <v>0.41199999999999998</v>
      </c>
      <c r="J25" s="8">
        <v>0.19224483333333334</v>
      </c>
      <c r="K25" s="13">
        <v>0.1994337073038823</v>
      </c>
      <c r="L25" s="13">
        <v>2.9E-5</v>
      </c>
      <c r="M25" s="13">
        <v>0.59</v>
      </c>
      <c r="N25" s="30">
        <v>0.48</v>
      </c>
      <c r="O25" s="24">
        <v>0.84299999999999997</v>
      </c>
      <c r="P25" s="13">
        <v>1.7170000000000001</v>
      </c>
      <c r="Q25" s="13">
        <v>1.5529999999999999</v>
      </c>
      <c r="R25" s="13"/>
      <c r="S25" s="13"/>
    </row>
    <row r="26" spans="1:19" x14ac:dyDescent="0.15">
      <c r="A26" s="3" t="s">
        <v>62</v>
      </c>
      <c r="B26" s="13">
        <v>8</v>
      </c>
      <c r="C26" s="13">
        <v>8</v>
      </c>
      <c r="D26" s="13">
        <v>7.9870000000000001</v>
      </c>
      <c r="E26" s="13">
        <v>7.9959999999999996</v>
      </c>
      <c r="F26" s="8">
        <f t="shared" si="6"/>
        <v>7.9957500000000001</v>
      </c>
      <c r="G26" s="13">
        <f t="shared" si="7"/>
        <v>6.1305247192497874E-3</v>
      </c>
      <c r="H26" s="13">
        <f t="shared" si="8"/>
        <v>7.9870000000000001</v>
      </c>
      <c r="I26" s="13">
        <f t="shared" si="9"/>
        <v>8</v>
      </c>
      <c r="J26" s="8">
        <v>7.9999444444444441</v>
      </c>
      <c r="K26" s="15">
        <v>4.1617618189787169E-4</v>
      </c>
      <c r="L26" s="13">
        <v>7.9989999999999997</v>
      </c>
      <c r="M26" s="13">
        <v>8.0009999999999994</v>
      </c>
      <c r="N26" s="13">
        <v>7.8330000000000002</v>
      </c>
      <c r="O26" s="24">
        <v>8</v>
      </c>
      <c r="P26" s="13">
        <v>8</v>
      </c>
      <c r="Q26" s="13">
        <v>8</v>
      </c>
      <c r="R26" s="13"/>
      <c r="S26" s="13"/>
    </row>
    <row r="27" spans="1:19" ht="7.5" customHeight="1" x14ac:dyDescent="0.15">
      <c r="A27" s="3"/>
      <c r="B27" s="13"/>
      <c r="C27" s="13"/>
      <c r="D27" s="13"/>
      <c r="E27" s="13"/>
      <c r="F27" s="8"/>
      <c r="G27" s="13"/>
      <c r="H27" s="13"/>
      <c r="I27" s="13"/>
      <c r="J27" s="8"/>
      <c r="K27" s="15"/>
      <c r="L27" s="13"/>
      <c r="M27" s="13"/>
      <c r="N27" s="13"/>
      <c r="O27" s="24"/>
      <c r="P27" s="13"/>
      <c r="Q27" s="13"/>
      <c r="R27" s="13"/>
      <c r="S27" s="13"/>
    </row>
    <row r="28" spans="1:19" ht="15" x14ac:dyDescent="0.15">
      <c r="A28" s="1" t="s">
        <v>66</v>
      </c>
      <c r="B28" s="30">
        <v>0.08</v>
      </c>
      <c r="C28" s="13">
        <v>4.3999999999999997E-2</v>
      </c>
      <c r="D28" s="15">
        <v>0</v>
      </c>
      <c r="E28" s="15">
        <v>0</v>
      </c>
      <c r="F28" s="8">
        <f t="shared" si="6"/>
        <v>3.1E-2</v>
      </c>
      <c r="G28" s="13">
        <f t="shared" si="7"/>
        <v>3.8695391629150533E-2</v>
      </c>
      <c r="H28" s="15">
        <f t="shared" si="8"/>
        <v>0</v>
      </c>
      <c r="I28" s="13">
        <f t="shared" si="9"/>
        <v>0.08</v>
      </c>
      <c r="J28" s="8">
        <v>0.13400000000000001</v>
      </c>
      <c r="K28" s="13">
        <v>6.4325560843087659E-2</v>
      </c>
      <c r="L28" s="13">
        <v>7.0000000000000007E-2</v>
      </c>
      <c r="M28" s="13">
        <v>0.24</v>
      </c>
      <c r="N28" s="30">
        <v>0</v>
      </c>
      <c r="O28" s="24">
        <v>0.64100000000000001</v>
      </c>
      <c r="P28" s="13">
        <v>0.874</v>
      </c>
      <c r="Q28" s="13">
        <v>0.92</v>
      </c>
      <c r="R28" s="13"/>
      <c r="S28" s="13"/>
    </row>
    <row r="29" spans="1:19" ht="15" x14ac:dyDescent="0.15">
      <c r="A29" s="1" t="s">
        <v>67</v>
      </c>
      <c r="B29" s="15">
        <v>0</v>
      </c>
      <c r="C29" s="15">
        <v>0</v>
      </c>
      <c r="D29" s="15">
        <v>0</v>
      </c>
      <c r="E29" s="30">
        <v>0</v>
      </c>
      <c r="F29" s="10">
        <f t="shared" si="6"/>
        <v>0</v>
      </c>
      <c r="G29" s="15">
        <f t="shared" si="7"/>
        <v>0</v>
      </c>
      <c r="H29" s="15">
        <f t="shared" si="8"/>
        <v>0</v>
      </c>
      <c r="I29" s="15">
        <f t="shared" si="9"/>
        <v>0</v>
      </c>
      <c r="J29" s="8">
        <v>1.6999999999999998E-2</v>
      </c>
      <c r="K29" s="13">
        <v>9.486832980505143E-3</v>
      </c>
      <c r="L29" s="13">
        <v>0</v>
      </c>
      <c r="M29" s="13">
        <v>0.03</v>
      </c>
      <c r="N29" s="30">
        <v>0</v>
      </c>
      <c r="O29" s="25">
        <v>0</v>
      </c>
      <c r="P29" s="30">
        <v>0</v>
      </c>
      <c r="Q29" s="13">
        <v>3.2000000000000001E-2</v>
      </c>
      <c r="R29" s="13"/>
      <c r="S29" s="13"/>
    </row>
    <row r="30" spans="1:19" ht="15" x14ac:dyDescent="0.15">
      <c r="A30" s="1" t="s">
        <v>68</v>
      </c>
      <c r="B30" s="15">
        <v>0</v>
      </c>
      <c r="C30" s="15">
        <v>0</v>
      </c>
      <c r="D30" s="15">
        <v>0</v>
      </c>
      <c r="E30" s="30">
        <v>0</v>
      </c>
      <c r="F30" s="10">
        <f t="shared" si="6"/>
        <v>0</v>
      </c>
      <c r="G30" s="15">
        <f t="shared" si="7"/>
        <v>0</v>
      </c>
      <c r="H30" s="15">
        <f t="shared" si="8"/>
        <v>0</v>
      </c>
      <c r="I30" s="15">
        <f t="shared" si="9"/>
        <v>0</v>
      </c>
      <c r="J30" s="10">
        <v>0</v>
      </c>
      <c r="K30" s="15">
        <v>0</v>
      </c>
      <c r="L30" s="15">
        <v>0</v>
      </c>
      <c r="M30" s="15">
        <v>0</v>
      </c>
      <c r="N30" s="30">
        <v>0</v>
      </c>
      <c r="O30" s="24">
        <v>0.35699999999999998</v>
      </c>
      <c r="P30" s="30">
        <v>0</v>
      </c>
      <c r="Q30" s="30">
        <v>0</v>
      </c>
      <c r="R30" s="13"/>
      <c r="S30" s="13"/>
    </row>
    <row r="31" spans="1:19" ht="15" x14ac:dyDescent="0.15">
      <c r="A31" s="5" t="s">
        <v>69</v>
      </c>
      <c r="B31" s="13">
        <v>0.222</v>
      </c>
      <c r="C31" s="13">
        <v>0.36199999999999999</v>
      </c>
      <c r="D31" s="13">
        <v>3.3000000000000002E-2</v>
      </c>
      <c r="E31" s="13">
        <v>0.40400000000000003</v>
      </c>
      <c r="F31" s="8">
        <f t="shared" si="6"/>
        <v>0.25524999999999998</v>
      </c>
      <c r="G31" s="13">
        <f t="shared" si="7"/>
        <v>0.16735466331516838</v>
      </c>
      <c r="H31" s="13">
        <f t="shared" si="8"/>
        <v>3.3000000000000002E-2</v>
      </c>
      <c r="I31" s="13">
        <f t="shared" si="9"/>
        <v>0.40400000000000003</v>
      </c>
      <c r="J31" s="8">
        <v>0.13300000000000001</v>
      </c>
      <c r="K31" s="13">
        <v>4.1379007023153939E-2</v>
      </c>
      <c r="L31" s="13">
        <v>0.08</v>
      </c>
      <c r="M31" s="13">
        <v>0.23</v>
      </c>
      <c r="N31" s="30">
        <v>0.16</v>
      </c>
      <c r="O31" s="24">
        <v>0.52500000000000002</v>
      </c>
      <c r="P31" s="13">
        <v>0.49</v>
      </c>
      <c r="Q31" s="13">
        <v>0.90700000000000003</v>
      </c>
      <c r="R31" s="13"/>
      <c r="S31" s="13"/>
    </row>
    <row r="32" spans="1:19" ht="15" x14ac:dyDescent="0.15">
      <c r="A32" s="5" t="s">
        <v>70</v>
      </c>
      <c r="B32" s="13">
        <v>0.97399999999999998</v>
      </c>
      <c r="C32" s="13">
        <v>0.81200000000000006</v>
      </c>
      <c r="D32" s="13">
        <v>1.3049999999999999</v>
      </c>
      <c r="E32" s="13">
        <v>1.2030000000000001</v>
      </c>
      <c r="F32" s="8">
        <f t="shared" si="6"/>
        <v>1.0735000000000001</v>
      </c>
      <c r="G32" s="13">
        <f t="shared" si="7"/>
        <v>0.22259454919951002</v>
      </c>
      <c r="H32" s="13">
        <f t="shared" si="8"/>
        <v>0.81200000000000006</v>
      </c>
      <c r="I32" s="13">
        <f t="shared" si="9"/>
        <v>1.3049999999999999</v>
      </c>
      <c r="J32" s="8">
        <v>1.2689999999999999</v>
      </c>
      <c r="K32" s="13">
        <v>7.7093017409706643E-2</v>
      </c>
      <c r="L32" s="15">
        <v>1.19</v>
      </c>
      <c r="M32" s="13">
        <v>1.4</v>
      </c>
      <c r="N32" s="13">
        <v>1.6930000000000001</v>
      </c>
      <c r="O32" s="24">
        <v>1.1080000000000001</v>
      </c>
      <c r="P32" s="13">
        <v>1.907</v>
      </c>
      <c r="Q32" s="13">
        <v>1.9630000000000001</v>
      </c>
      <c r="R32" s="13"/>
      <c r="S32" s="13"/>
    </row>
    <row r="33" spans="1:22" ht="15" x14ac:dyDescent="0.15">
      <c r="A33" s="1" t="s">
        <v>71</v>
      </c>
      <c r="B33" s="30">
        <v>0</v>
      </c>
      <c r="C33" s="30">
        <v>0</v>
      </c>
      <c r="D33" s="13">
        <v>1.6E-2</v>
      </c>
      <c r="E33" s="13">
        <v>1.6E-2</v>
      </c>
      <c r="F33" s="8">
        <f t="shared" si="6"/>
        <v>8.0000000000000002E-3</v>
      </c>
      <c r="G33" s="13">
        <f t="shared" si="7"/>
        <v>9.237604307034011E-3</v>
      </c>
      <c r="H33" s="13">
        <f t="shared" si="8"/>
        <v>0</v>
      </c>
      <c r="I33" s="13">
        <f t="shared" si="9"/>
        <v>1.6E-2</v>
      </c>
      <c r="J33" s="8">
        <v>1.1333333333333338E-2</v>
      </c>
      <c r="K33" s="15">
        <v>1.5339299776947403E-3</v>
      </c>
      <c r="L33" s="13">
        <v>0.01</v>
      </c>
      <c r="M33" s="13">
        <v>1.2999999999999999E-2</v>
      </c>
      <c r="N33" s="30">
        <v>0</v>
      </c>
      <c r="O33" s="24">
        <v>0</v>
      </c>
      <c r="P33" s="13">
        <v>0</v>
      </c>
      <c r="Q33" s="15">
        <v>0</v>
      </c>
      <c r="R33" s="13"/>
      <c r="S33" s="13"/>
    </row>
    <row r="34" spans="1:22" s="31" customFormat="1" ht="15" x14ac:dyDescent="0.15">
      <c r="A34" s="1" t="s">
        <v>61</v>
      </c>
      <c r="B34" s="13">
        <v>3.7240000000000002</v>
      </c>
      <c r="C34" s="13">
        <v>3.782</v>
      </c>
      <c r="D34" s="13">
        <v>3.6589999999999998</v>
      </c>
      <c r="E34" s="13">
        <v>3.3780000000000001</v>
      </c>
      <c r="F34" s="8">
        <f t="shared" si="6"/>
        <v>3.6357499999999998</v>
      </c>
      <c r="G34" s="13">
        <f t="shared" si="7"/>
        <v>0.17902769804325436</v>
      </c>
      <c r="H34" s="13">
        <f t="shared" si="8"/>
        <v>3.3780000000000001</v>
      </c>
      <c r="I34" s="13">
        <f t="shared" si="9"/>
        <v>3.782</v>
      </c>
      <c r="J34" s="8">
        <v>3.45</v>
      </c>
      <c r="K34" s="13">
        <v>0.15318833724101411</v>
      </c>
      <c r="L34" s="13">
        <v>3.15</v>
      </c>
      <c r="M34" s="13">
        <v>3.59</v>
      </c>
      <c r="N34" s="13">
        <v>3.1469999999999998</v>
      </c>
      <c r="O34" s="24">
        <v>2.36</v>
      </c>
      <c r="P34" s="13">
        <v>1.7290000000000001</v>
      </c>
      <c r="Q34" s="13">
        <v>1.1779999999999999</v>
      </c>
      <c r="R34" s="13"/>
      <c r="S34" s="13"/>
      <c r="T34" s="11"/>
    </row>
    <row r="35" spans="1:22" x14ac:dyDescent="0.15">
      <c r="A35" s="3" t="s">
        <v>16</v>
      </c>
      <c r="B35" s="13">
        <v>5</v>
      </c>
      <c r="C35" s="13">
        <v>5</v>
      </c>
      <c r="D35" s="13">
        <v>5.0129999999999999</v>
      </c>
      <c r="E35" s="13">
        <v>5.0010000000000003</v>
      </c>
      <c r="F35" s="8">
        <f t="shared" si="6"/>
        <v>5.0034999999999998</v>
      </c>
      <c r="G35" s="13">
        <f t="shared" si="7"/>
        <v>6.3508529610857897E-3</v>
      </c>
      <c r="H35" s="13">
        <f t="shared" si="8"/>
        <v>5</v>
      </c>
      <c r="I35" s="13">
        <f t="shared" si="9"/>
        <v>5.0129999999999999</v>
      </c>
      <c r="J35" s="8">
        <v>4.9998888888888882</v>
      </c>
      <c r="K35" s="15">
        <v>3.2338083338188532E-4</v>
      </c>
      <c r="L35" s="13">
        <v>4.9989999999999997</v>
      </c>
      <c r="M35" s="13">
        <v>5</v>
      </c>
      <c r="N35" s="13">
        <v>5</v>
      </c>
      <c r="O35" s="24">
        <v>4.9990000000000006</v>
      </c>
      <c r="P35" s="13">
        <v>5</v>
      </c>
      <c r="Q35" s="13">
        <v>5</v>
      </c>
      <c r="R35" s="13"/>
      <c r="S35" s="13"/>
    </row>
    <row r="36" spans="1:22" ht="6.75" customHeight="1" x14ac:dyDescent="0.15">
      <c r="A36" s="3"/>
      <c r="B36" s="14"/>
      <c r="C36" s="14"/>
      <c r="D36" s="14"/>
      <c r="E36" s="14"/>
      <c r="F36" s="8"/>
      <c r="G36" s="13"/>
      <c r="H36" s="13"/>
      <c r="I36" s="13"/>
      <c r="J36" s="8"/>
      <c r="K36" s="15"/>
      <c r="L36" s="13"/>
      <c r="M36" s="13"/>
      <c r="N36" s="14"/>
      <c r="O36" s="26"/>
      <c r="P36" s="14"/>
      <c r="Q36" s="14"/>
      <c r="R36" s="13"/>
      <c r="S36" s="13"/>
    </row>
    <row r="37" spans="1:22" s="31" customFormat="1" ht="15" x14ac:dyDescent="0.15">
      <c r="A37" s="1" t="s">
        <v>74</v>
      </c>
      <c r="B37" s="13">
        <v>0.11700000000000001</v>
      </c>
      <c r="C37" s="15">
        <v>0</v>
      </c>
      <c r="D37" s="15">
        <v>0</v>
      </c>
      <c r="E37" s="13">
        <v>0.27200000000000002</v>
      </c>
      <c r="F37" s="8">
        <f t="shared" si="6"/>
        <v>9.7250000000000003E-2</v>
      </c>
      <c r="G37" s="13">
        <f t="shared" si="7"/>
        <v>0.1288962761292971</v>
      </c>
      <c r="H37" s="13">
        <f t="shared" si="8"/>
        <v>0</v>
      </c>
      <c r="I37" s="13">
        <f t="shared" si="9"/>
        <v>0.27200000000000002</v>
      </c>
      <c r="J37" s="8">
        <v>0.02</v>
      </c>
      <c r="K37" s="15">
        <v>0</v>
      </c>
      <c r="L37" s="15">
        <v>0</v>
      </c>
      <c r="M37" s="15">
        <v>0</v>
      </c>
      <c r="N37" s="13">
        <v>0.46600000000000003</v>
      </c>
      <c r="O37" s="24">
        <v>0.01</v>
      </c>
      <c r="P37" s="13">
        <v>3.7999999999999999E-2</v>
      </c>
      <c r="Q37" s="13">
        <v>0.84</v>
      </c>
      <c r="R37" s="13"/>
      <c r="S37" s="13"/>
      <c r="T37" s="11"/>
    </row>
    <row r="38" spans="1:22" s="31" customFormat="1" ht="15" x14ac:dyDescent="0.15">
      <c r="A38" s="1" t="s">
        <v>75</v>
      </c>
      <c r="B38" s="13">
        <v>1.736</v>
      </c>
      <c r="C38" s="13">
        <v>1.847</v>
      </c>
      <c r="D38" s="13">
        <v>2</v>
      </c>
      <c r="E38" s="13">
        <v>1.728</v>
      </c>
      <c r="F38" s="8">
        <f t="shared" si="6"/>
        <v>1.82775</v>
      </c>
      <c r="G38" s="13">
        <f t="shared" si="7"/>
        <v>0.12702854010024678</v>
      </c>
      <c r="H38" s="13">
        <f t="shared" si="8"/>
        <v>1.728</v>
      </c>
      <c r="I38" s="13">
        <f t="shared" si="9"/>
        <v>2</v>
      </c>
      <c r="J38" s="8">
        <v>1.8689999999999998</v>
      </c>
      <c r="K38" s="13">
        <v>6.3499781276963624E-2</v>
      </c>
      <c r="L38" s="13">
        <v>1.72</v>
      </c>
      <c r="M38" s="13">
        <v>1.97</v>
      </c>
      <c r="N38" s="13">
        <v>1.534</v>
      </c>
      <c r="O38" s="24">
        <v>1.659</v>
      </c>
      <c r="P38" s="13">
        <v>1.962</v>
      </c>
      <c r="Q38" s="13">
        <v>1.1599999999999999</v>
      </c>
      <c r="R38" s="13"/>
      <c r="S38" s="13"/>
      <c r="T38" s="11"/>
    </row>
    <row r="39" spans="1:22" s="31" customFormat="1" x14ac:dyDescent="0.15">
      <c r="A39" s="3" t="s">
        <v>17</v>
      </c>
      <c r="B39" s="13">
        <v>1.853</v>
      </c>
      <c r="C39" s="13">
        <v>1.847</v>
      </c>
      <c r="D39" s="13">
        <v>2</v>
      </c>
      <c r="E39" s="13">
        <v>2</v>
      </c>
      <c r="F39" s="8">
        <f t="shared" si="6"/>
        <v>1.925</v>
      </c>
      <c r="G39" s="13">
        <f t="shared" si="7"/>
        <v>8.6637174469161915E-2</v>
      </c>
      <c r="H39" s="13">
        <f t="shared" si="8"/>
        <v>1.847</v>
      </c>
      <c r="I39" s="13">
        <f t="shared" si="9"/>
        <v>2</v>
      </c>
      <c r="J39" s="8">
        <v>2</v>
      </c>
      <c r="K39" s="15">
        <v>0</v>
      </c>
      <c r="L39" s="13">
        <v>2</v>
      </c>
      <c r="M39" s="13">
        <v>2</v>
      </c>
      <c r="N39" s="13">
        <v>2</v>
      </c>
      <c r="O39" s="24">
        <v>1.67</v>
      </c>
      <c r="P39" s="13">
        <v>2</v>
      </c>
      <c r="Q39" s="13">
        <v>2</v>
      </c>
      <c r="R39" s="13"/>
      <c r="S39" s="13"/>
      <c r="T39" s="11"/>
    </row>
    <row r="40" spans="1:22" s="31" customFormat="1" ht="6" customHeight="1" x14ac:dyDescent="0.15">
      <c r="A40" s="3"/>
      <c r="B40" s="13"/>
      <c r="C40" s="13"/>
      <c r="D40" s="13"/>
      <c r="E40" s="13"/>
      <c r="F40" s="8"/>
      <c r="G40" s="13"/>
      <c r="H40" s="13"/>
      <c r="I40" s="13"/>
      <c r="J40" s="8"/>
      <c r="K40" s="15"/>
      <c r="L40" s="13"/>
      <c r="M40" s="13"/>
      <c r="N40" s="13"/>
      <c r="O40" s="24"/>
      <c r="P40" s="13"/>
      <c r="Q40" s="13"/>
      <c r="R40" s="13"/>
      <c r="S40" s="13"/>
      <c r="T40" s="11"/>
    </row>
    <row r="41" spans="1:22" s="31" customFormat="1" ht="15" x14ac:dyDescent="0.15">
      <c r="A41" s="1" t="s">
        <v>60</v>
      </c>
      <c r="B41" s="15">
        <v>0</v>
      </c>
      <c r="C41" s="15">
        <v>0</v>
      </c>
      <c r="D41" s="13">
        <v>2.5000000000000001E-2</v>
      </c>
      <c r="E41" s="13">
        <v>1.2999999999999999E-2</v>
      </c>
      <c r="F41" s="8">
        <f t="shared" si="6"/>
        <v>9.4999999999999998E-3</v>
      </c>
      <c r="G41" s="13">
        <f t="shared" si="7"/>
        <v>1.2013880860626734E-2</v>
      </c>
      <c r="H41" s="15">
        <f t="shared" si="8"/>
        <v>0</v>
      </c>
      <c r="I41" s="13">
        <f t="shared" si="9"/>
        <v>2.5000000000000001E-2</v>
      </c>
      <c r="J41" s="8">
        <v>3.6000000000000011E-2</v>
      </c>
      <c r="K41" s="13">
        <v>1.1737877907772639E-2</v>
      </c>
      <c r="L41" s="13">
        <v>0.02</v>
      </c>
      <c r="M41" s="13">
        <v>0.06</v>
      </c>
      <c r="N41" s="13">
        <v>0.495</v>
      </c>
      <c r="O41" s="25">
        <v>0</v>
      </c>
      <c r="P41" s="15">
        <v>0</v>
      </c>
      <c r="Q41" s="13">
        <v>0.86599999999999999</v>
      </c>
      <c r="R41" s="13"/>
      <c r="S41" s="13"/>
      <c r="T41" s="11"/>
    </row>
    <row r="42" spans="1:22" ht="15" x14ac:dyDescent="0.15">
      <c r="A42" s="1" t="s">
        <v>72</v>
      </c>
      <c r="B42" s="15">
        <v>0</v>
      </c>
      <c r="C42" s="15">
        <v>0</v>
      </c>
      <c r="D42" s="15">
        <v>0</v>
      </c>
      <c r="E42" s="30">
        <v>0</v>
      </c>
      <c r="F42" s="8">
        <f t="shared" si="6"/>
        <v>0</v>
      </c>
      <c r="G42" s="15">
        <f t="shared" si="7"/>
        <v>0</v>
      </c>
      <c r="H42" s="15">
        <f t="shared" si="8"/>
        <v>0</v>
      </c>
      <c r="I42" s="15">
        <f t="shared" si="9"/>
        <v>0</v>
      </c>
      <c r="J42" s="8">
        <v>3.500000000000001E-2</v>
      </c>
      <c r="K42" s="13">
        <v>1.4337208778404349E-2</v>
      </c>
      <c r="L42" s="13">
        <v>0.02</v>
      </c>
      <c r="M42" s="13">
        <v>0.06</v>
      </c>
      <c r="N42" s="30">
        <v>0</v>
      </c>
      <c r="O42" s="25">
        <v>0</v>
      </c>
      <c r="P42" s="30">
        <v>0.35399999999999998</v>
      </c>
      <c r="Q42" s="13">
        <v>0.187</v>
      </c>
      <c r="R42" s="13"/>
      <c r="S42" s="13"/>
    </row>
    <row r="43" spans="1:22" ht="15" x14ac:dyDescent="0.15">
      <c r="A43" s="1" t="s">
        <v>73</v>
      </c>
      <c r="B43" s="15">
        <v>0</v>
      </c>
      <c r="C43" s="15">
        <v>0</v>
      </c>
      <c r="D43" s="15">
        <v>0</v>
      </c>
      <c r="E43" s="30">
        <v>0</v>
      </c>
      <c r="F43" s="8">
        <f t="shared" si="6"/>
        <v>0</v>
      </c>
      <c r="G43" s="15">
        <f t="shared" si="7"/>
        <v>0</v>
      </c>
      <c r="H43" s="15">
        <f t="shared" si="8"/>
        <v>0</v>
      </c>
      <c r="I43" s="15">
        <f t="shared" si="9"/>
        <v>0</v>
      </c>
      <c r="J43" s="8">
        <v>4.6666666666666669E-2</v>
      </c>
      <c r="K43" s="13">
        <v>6.3245553203367569E-2</v>
      </c>
      <c r="L43" s="13">
        <v>0.01</v>
      </c>
      <c r="M43" s="13">
        <v>0.21</v>
      </c>
      <c r="N43" s="30">
        <v>0</v>
      </c>
      <c r="O43" s="25">
        <v>0</v>
      </c>
      <c r="P43" s="13">
        <v>0.16500000000000001</v>
      </c>
      <c r="Q43" s="13">
        <v>9.6000000000000002E-2</v>
      </c>
      <c r="R43" s="13"/>
      <c r="S43" s="13"/>
    </row>
    <row r="44" spans="1:22" x14ac:dyDescent="0.15">
      <c r="A44" s="3" t="s">
        <v>18</v>
      </c>
      <c r="B44" s="15">
        <v>0</v>
      </c>
      <c r="C44" s="15">
        <v>0</v>
      </c>
      <c r="D44" s="13">
        <v>2.5000000000000001E-2</v>
      </c>
      <c r="E44" s="13">
        <v>1.2999999999999999E-2</v>
      </c>
      <c r="F44" s="8">
        <f>AVERAGE(B44:E44)</f>
        <v>9.4999999999999998E-3</v>
      </c>
      <c r="G44" s="13">
        <f t="shared" si="7"/>
        <v>1.2013880860626734E-2</v>
      </c>
      <c r="H44" s="15">
        <f t="shared" si="8"/>
        <v>0</v>
      </c>
      <c r="I44" s="13">
        <f t="shared" si="9"/>
        <v>2.5000000000000001E-2</v>
      </c>
      <c r="J44" s="10">
        <v>0</v>
      </c>
      <c r="K44" s="15">
        <v>0</v>
      </c>
      <c r="L44" s="15">
        <v>0</v>
      </c>
      <c r="M44" s="15">
        <v>0</v>
      </c>
      <c r="N44" s="13">
        <v>0.495</v>
      </c>
      <c r="O44" s="25">
        <v>0</v>
      </c>
      <c r="P44" s="13">
        <v>0.51900000000000002</v>
      </c>
      <c r="Q44" s="13">
        <v>1.149</v>
      </c>
      <c r="R44" s="13"/>
      <c r="S44" s="13"/>
      <c r="V44" s="32"/>
    </row>
    <row r="45" spans="1:22" ht="6" customHeight="1" x14ac:dyDescent="0.15">
      <c r="A45" s="3"/>
      <c r="B45" s="15"/>
      <c r="C45" s="15"/>
      <c r="D45" s="13"/>
      <c r="E45" s="13"/>
      <c r="F45" s="8"/>
      <c r="G45" s="13"/>
      <c r="H45" s="15"/>
      <c r="I45" s="13"/>
      <c r="J45" s="10"/>
      <c r="K45" s="15"/>
      <c r="L45" s="15"/>
      <c r="M45" s="15"/>
      <c r="N45" s="13"/>
      <c r="O45" s="25"/>
      <c r="P45" s="13"/>
      <c r="Q45" s="13"/>
      <c r="R45" s="13"/>
      <c r="S45" s="13"/>
      <c r="V45" s="32"/>
    </row>
    <row r="46" spans="1:22" x14ac:dyDescent="0.15">
      <c r="A46" s="3" t="s">
        <v>23</v>
      </c>
      <c r="B46" s="13">
        <f>SUM(B26+B35+B39+B44)</f>
        <v>14.853</v>
      </c>
      <c r="C46" s="13">
        <f>SUM(C26+C35+C39+C44)</f>
        <v>14.847</v>
      </c>
      <c r="D46" s="13">
        <f>SUM(D26+D35+D39+D44)</f>
        <v>15.025</v>
      </c>
      <c r="E46" s="13">
        <f>SUM(E26+E35+E39+E44)</f>
        <v>15.01</v>
      </c>
      <c r="F46" s="8">
        <f>AVERAGE(B46:E46)</f>
        <v>14.93375</v>
      </c>
      <c r="G46" s="13">
        <f t="shared" si="7"/>
        <v>9.6930817252994322E-2</v>
      </c>
      <c r="H46" s="13">
        <f>SUM(H26+H35+H39+H44)</f>
        <v>14.834</v>
      </c>
      <c r="I46" s="13">
        <f>SUM(I26+I35+I39+I44)</f>
        <v>15.038</v>
      </c>
      <c r="J46" s="8">
        <v>15.073</v>
      </c>
      <c r="K46" s="13">
        <v>9.8871871929399363E-2</v>
      </c>
      <c r="L46" s="13">
        <v>15.009</v>
      </c>
      <c r="M46" s="13">
        <v>15.4</v>
      </c>
      <c r="N46" s="13">
        <f>SUM(N26+N35+N39+N44)</f>
        <v>15.327999999999999</v>
      </c>
      <c r="O46" s="24">
        <f>SUM(O26+O35+O39+O44)</f>
        <v>14.669</v>
      </c>
      <c r="P46" s="13">
        <f>SUM(P26+P35+P39+P44)</f>
        <v>15.519</v>
      </c>
      <c r="Q46" s="13">
        <f>SUM(Q26+Q35+Q39+Q44)</f>
        <v>16.149000000000001</v>
      </c>
      <c r="R46" s="13"/>
      <c r="S46" s="13"/>
    </row>
    <row r="47" spans="1:22" x14ac:dyDescent="0.15">
      <c r="A47" s="3" t="s">
        <v>58</v>
      </c>
      <c r="B47" s="13">
        <f>B39/B35</f>
        <v>0.37059999999999998</v>
      </c>
      <c r="C47" s="13">
        <f>C39/C35</f>
        <v>0.36940000000000001</v>
      </c>
      <c r="D47" s="13">
        <f>D39/D35</f>
        <v>0.39896269698783166</v>
      </c>
      <c r="E47" s="13">
        <f>E39/E35</f>
        <v>0.3999200159968006</v>
      </c>
      <c r="F47" s="8">
        <f>F39/F35</f>
        <v>0.38473068851803738</v>
      </c>
      <c r="J47" s="8">
        <f>J39/J35</f>
        <v>0.40000888908642418</v>
      </c>
      <c r="N47" s="13">
        <f>N39/N35</f>
        <v>0.4</v>
      </c>
      <c r="O47" s="24">
        <f>O39/O35</f>
        <v>0.33406681336267247</v>
      </c>
      <c r="P47" s="13">
        <f>P39/P35</f>
        <v>0.4</v>
      </c>
      <c r="Q47" s="13">
        <f>Q39/Q35</f>
        <v>0.4</v>
      </c>
    </row>
    <row r="48" spans="1:22" ht="9" customHeight="1" x14ac:dyDescent="0.15">
      <c r="A48" s="3"/>
      <c r="B48" s="13"/>
      <c r="C48" s="13"/>
      <c r="D48" s="13"/>
      <c r="E48" s="13"/>
      <c r="F48" s="8"/>
      <c r="J48" s="8"/>
      <c r="N48" s="13"/>
      <c r="O48" s="27"/>
      <c r="P48" s="13"/>
      <c r="Q48" s="13"/>
    </row>
    <row r="49" spans="1:19" s="11" customFormat="1" x14ac:dyDescent="0.15">
      <c r="A49" s="4" t="s">
        <v>82</v>
      </c>
      <c r="B49" s="30"/>
      <c r="C49" s="30"/>
      <c r="D49" s="30"/>
      <c r="E49" s="30"/>
      <c r="F49" s="7"/>
      <c r="G49" s="30"/>
      <c r="I49" s="30"/>
      <c r="J49" s="7"/>
      <c r="K49" s="13"/>
      <c r="L49" s="13"/>
      <c r="M49" s="13"/>
      <c r="N49" s="13"/>
      <c r="O49" s="30"/>
      <c r="P49" s="13"/>
      <c r="Q49" s="13"/>
      <c r="R49" s="13"/>
      <c r="S49" s="13"/>
    </row>
    <row r="50" spans="1:19" s="11" customFormat="1" x14ac:dyDescent="0.15">
      <c r="A50" s="11" t="s">
        <v>83</v>
      </c>
      <c r="B50" s="30"/>
      <c r="C50" s="30"/>
      <c r="D50" s="30"/>
      <c r="E50" s="30"/>
      <c r="F50" s="7"/>
      <c r="G50" s="30"/>
      <c r="I50" s="30"/>
      <c r="J50" s="7"/>
      <c r="K50" s="30"/>
      <c r="L50" s="30"/>
      <c r="M50" s="30"/>
      <c r="N50" s="30"/>
      <c r="O50" s="30"/>
      <c r="P50" s="30"/>
      <c r="Q50" s="30"/>
      <c r="R50" s="30"/>
      <c r="S50" s="30"/>
    </row>
    <row r="51" spans="1:19" x14ac:dyDescent="0.15">
      <c r="A51" s="1" t="s">
        <v>84</v>
      </c>
    </row>
  </sheetData>
  <mergeCells count="7">
    <mergeCell ref="B5:M5"/>
    <mergeCell ref="N5:O5"/>
    <mergeCell ref="B7:D7"/>
    <mergeCell ref="P7:Q7"/>
    <mergeCell ref="P5:Q5"/>
    <mergeCell ref="J6:M6"/>
    <mergeCell ref="N6:O6"/>
  </mergeCells>
  <pageMargins left="0.7" right="0.7" top="0.75" bottom="0.75" header="0.3" footer="0.3"/>
  <pageSetup paperSize="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51"/>
  <sheetViews>
    <sheetView workbookViewId="0">
      <selection activeCell="A55" sqref="A55"/>
    </sheetView>
  </sheetViews>
  <sheetFormatPr baseColWidth="10" defaultColWidth="8.83203125" defaultRowHeight="14" x14ac:dyDescent="0.15"/>
  <cols>
    <col min="1" max="1" width="14.33203125" style="1" customWidth="1"/>
    <col min="2" max="2" width="6.33203125" style="30" customWidth="1"/>
    <col min="3" max="3" width="6" style="30" customWidth="1"/>
    <col min="4" max="4" width="6.33203125" style="30" customWidth="1"/>
    <col min="5" max="5" width="6" style="30" customWidth="1"/>
    <col min="6" max="6" width="6.1640625" style="30" customWidth="1"/>
    <col min="7" max="7" width="6.5" style="18" customWidth="1"/>
    <col min="8" max="8" width="7.5" style="30" bestFit="1" customWidth="1"/>
    <col min="9" max="9" width="5.83203125" style="30" customWidth="1"/>
    <col min="10" max="10" width="6" style="30" customWidth="1"/>
    <col min="11" max="11" width="2" style="11" customWidth="1"/>
    <col min="12" max="13" width="6.1640625" style="30" customWidth="1"/>
    <col min="14" max="14" width="6.33203125" style="30" customWidth="1"/>
    <col min="15" max="15" width="6" style="30" customWidth="1"/>
    <col min="16" max="16" width="6.33203125" style="18" customWidth="1"/>
    <col min="17" max="17" width="7.33203125" style="11" customWidth="1"/>
    <col min="18" max="18" width="6.1640625" style="30" customWidth="1"/>
    <col min="19" max="19" width="6.1640625" style="11" customWidth="1"/>
    <col min="20" max="20" width="1.83203125" style="11" customWidth="1"/>
    <col min="21" max="21" width="6.33203125" style="30" customWidth="1"/>
    <col min="22" max="22" width="2.1640625" style="30" customWidth="1"/>
    <col min="23" max="26" width="6" style="30" customWidth="1"/>
    <col min="27" max="27" width="6.1640625" style="18" customWidth="1"/>
    <col min="28" max="28" width="7.33203125" style="1" customWidth="1"/>
    <col min="29" max="30" width="6.5" style="30" customWidth="1"/>
    <col min="31" max="31" width="8.83203125" style="11"/>
    <col min="32" max="16384" width="8.83203125" style="2"/>
  </cols>
  <sheetData>
    <row r="1" spans="1:30" x14ac:dyDescent="0.15">
      <c r="A1" s="1" t="s">
        <v>86</v>
      </c>
    </row>
    <row r="2" spans="1:30" x14ac:dyDescent="0.15">
      <c r="A2" s="1" t="s">
        <v>87</v>
      </c>
    </row>
    <row r="3" spans="1:30" x14ac:dyDescent="0.15">
      <c r="A3" s="1" t="s">
        <v>81</v>
      </c>
      <c r="F3" s="7"/>
      <c r="G3" s="7"/>
      <c r="H3" s="7"/>
      <c r="I3" s="7"/>
      <c r="J3" s="7"/>
      <c r="K3" s="7"/>
      <c r="O3" s="1"/>
      <c r="P3" s="7"/>
      <c r="Q3" s="30"/>
      <c r="S3" s="30"/>
      <c r="T3" s="30"/>
      <c r="U3" s="11"/>
      <c r="V3" s="11"/>
      <c r="X3" s="11"/>
      <c r="AA3" s="7"/>
    </row>
    <row r="4" spans="1:30" ht="9" customHeight="1" x14ac:dyDescent="0.15">
      <c r="B4" s="1"/>
    </row>
    <row r="5" spans="1:30" ht="16" x14ac:dyDescent="0.2">
      <c r="B5" s="33" t="s">
        <v>38</v>
      </c>
      <c r="C5" s="33"/>
      <c r="D5" s="33"/>
      <c r="E5" s="33"/>
      <c r="F5" s="33"/>
      <c r="G5" s="33"/>
      <c r="H5" s="33"/>
      <c r="I5" s="33"/>
      <c r="J5" s="33"/>
      <c r="K5" s="21"/>
      <c r="L5" s="33" t="s">
        <v>38</v>
      </c>
      <c r="M5" s="33"/>
      <c r="N5" s="33"/>
      <c r="O5" s="33"/>
      <c r="P5" s="33"/>
      <c r="Q5" s="33"/>
      <c r="R5" s="33"/>
      <c r="S5" s="33"/>
      <c r="T5" s="21"/>
      <c r="U5" s="33" t="s">
        <v>38</v>
      </c>
      <c r="V5" s="33"/>
      <c r="W5" s="33"/>
      <c r="X5" s="33"/>
      <c r="Y5" s="33"/>
      <c r="Z5" s="33"/>
    </row>
    <row r="6" spans="1:30" x14ac:dyDescent="0.15">
      <c r="B6" s="34" t="s">
        <v>30</v>
      </c>
      <c r="C6" s="34"/>
      <c r="D6" s="34"/>
      <c r="E6" s="34"/>
      <c r="F6" s="1" t="s">
        <v>52</v>
      </c>
      <c r="G6" s="7" t="s">
        <v>1</v>
      </c>
      <c r="L6" s="11" t="s">
        <v>51</v>
      </c>
      <c r="M6" s="11"/>
      <c r="N6" s="11"/>
      <c r="P6" s="7" t="s">
        <v>1</v>
      </c>
      <c r="Q6" s="30"/>
      <c r="S6" s="30"/>
      <c r="T6" s="30"/>
      <c r="U6" s="30" t="s">
        <v>24</v>
      </c>
      <c r="W6" s="11" t="s">
        <v>34</v>
      </c>
      <c r="X6" s="11"/>
      <c r="Y6" s="11"/>
      <c r="Z6" s="11"/>
      <c r="AA6" s="7" t="s">
        <v>1</v>
      </c>
    </row>
    <row r="7" spans="1:30" x14ac:dyDescent="0.15">
      <c r="B7" s="16" t="s">
        <v>39</v>
      </c>
      <c r="C7" s="17" t="s">
        <v>40</v>
      </c>
      <c r="D7" s="16" t="s">
        <v>41</v>
      </c>
      <c r="E7" s="17" t="s">
        <v>42</v>
      </c>
      <c r="F7" s="12" t="s">
        <v>43</v>
      </c>
      <c r="G7" s="7" t="s">
        <v>53</v>
      </c>
      <c r="H7" s="30" t="s">
        <v>21</v>
      </c>
      <c r="I7" s="30" t="s">
        <v>19</v>
      </c>
      <c r="J7" s="30" t="s">
        <v>20</v>
      </c>
      <c r="L7" s="12" t="s">
        <v>47</v>
      </c>
      <c r="M7" s="12" t="s">
        <v>48</v>
      </c>
      <c r="N7" s="12" t="s">
        <v>49</v>
      </c>
      <c r="O7" s="12" t="s">
        <v>50</v>
      </c>
      <c r="P7" s="7" t="s">
        <v>2</v>
      </c>
      <c r="Q7" s="30" t="s">
        <v>21</v>
      </c>
      <c r="R7" s="30" t="s">
        <v>19</v>
      </c>
      <c r="S7" s="30" t="s">
        <v>20</v>
      </c>
      <c r="T7" s="30"/>
      <c r="U7" s="30" t="s">
        <v>46</v>
      </c>
      <c r="W7" s="12" t="s">
        <v>44</v>
      </c>
      <c r="X7" s="12" t="s">
        <v>45</v>
      </c>
      <c r="Y7" s="12" t="s">
        <v>54</v>
      </c>
      <c r="Z7" s="12" t="s">
        <v>55</v>
      </c>
      <c r="AA7" s="7" t="s">
        <v>2</v>
      </c>
      <c r="AB7" s="30" t="s">
        <v>21</v>
      </c>
      <c r="AC7" s="30" t="s">
        <v>19</v>
      </c>
      <c r="AD7" s="30" t="s">
        <v>20</v>
      </c>
    </row>
    <row r="8" spans="1:30" ht="18" x14ac:dyDescent="0.25">
      <c r="A8" s="1" t="s">
        <v>3</v>
      </c>
      <c r="B8" s="13">
        <v>54.792263665964988</v>
      </c>
      <c r="C8" s="13">
        <v>56.572126502996156</v>
      </c>
      <c r="D8" s="13">
        <v>57.383735909408472</v>
      </c>
      <c r="E8" s="13">
        <v>57.198810925260105</v>
      </c>
      <c r="F8" s="13">
        <v>56.48710714726608</v>
      </c>
      <c r="G8" s="8">
        <f>AVERAGE(B8:F8)</f>
        <v>56.486808830179164</v>
      </c>
      <c r="H8" s="13">
        <f>STDEV(B8:F8)</f>
        <v>1.0234973957837052</v>
      </c>
      <c r="I8" s="13">
        <f>MIN(B8:F8)</f>
        <v>54.792263665964988</v>
      </c>
      <c r="J8" s="13">
        <f>MAX(B8:F8)</f>
        <v>57.383735909408472</v>
      </c>
      <c r="K8" s="30"/>
      <c r="L8" s="13">
        <v>52.069833031276545</v>
      </c>
      <c r="M8" s="13">
        <v>53.749023035572996</v>
      </c>
      <c r="N8" s="13">
        <v>56.201860075085627</v>
      </c>
      <c r="O8" s="13">
        <v>54.010170799445604</v>
      </c>
      <c r="P8" s="8">
        <f>AVERAGE(L8:O8)</f>
        <v>54.007721735345193</v>
      </c>
      <c r="Q8" s="13">
        <f>STDEV(L8:O8)</f>
        <v>1.6967210238628472</v>
      </c>
      <c r="R8" s="13">
        <f>MIN(L8:O8)</f>
        <v>52.069833031276545</v>
      </c>
      <c r="S8" s="13">
        <f>MAX(L8:O8)</f>
        <v>56.201860075085627</v>
      </c>
      <c r="T8" s="30"/>
      <c r="U8" s="13">
        <v>57.375423618722394</v>
      </c>
      <c r="V8" s="13"/>
      <c r="W8" s="13">
        <v>55.198413918638082</v>
      </c>
      <c r="X8" s="13">
        <v>54.652933046310338</v>
      </c>
      <c r="Y8" s="13">
        <v>54.291507673003522</v>
      </c>
      <c r="Z8" s="13">
        <v>54.067200576877212</v>
      </c>
      <c r="AA8" s="8">
        <f>AVERAGE(W8:Z8)</f>
        <v>54.552513803707285</v>
      </c>
      <c r="AB8" s="13">
        <f>STDEV(W8:Z8)</f>
        <v>0.49360041570544155</v>
      </c>
      <c r="AC8" s="13">
        <f>MIN(W8:Z8)</f>
        <v>54.067200576877212</v>
      </c>
      <c r="AD8" s="13">
        <f>MAX(W8:Z8)</f>
        <v>55.198413918638082</v>
      </c>
    </row>
    <row r="9" spans="1:30" ht="18" x14ac:dyDescent="0.25">
      <c r="A9" s="1" t="s">
        <v>4</v>
      </c>
      <c r="B9" s="15">
        <v>0</v>
      </c>
      <c r="C9" s="15">
        <v>0</v>
      </c>
      <c r="D9" s="15">
        <v>0</v>
      </c>
      <c r="E9" s="15">
        <v>0</v>
      </c>
      <c r="F9" s="15">
        <v>0</v>
      </c>
      <c r="G9" s="10">
        <f t="shared" ref="G9:G19" si="0">AVERAGE(B9:F9)</f>
        <v>0</v>
      </c>
      <c r="H9" s="15">
        <f t="shared" ref="H9:H19" si="1">STDEV(B9:F9)</f>
        <v>0</v>
      </c>
      <c r="I9" s="15">
        <f t="shared" ref="I9:I19" si="2">MIN(B9:F9)</f>
        <v>0</v>
      </c>
      <c r="J9" s="15">
        <f t="shared" ref="J9:J19" si="3">MAX(B9:F9)</f>
        <v>0</v>
      </c>
      <c r="K9" s="15"/>
      <c r="L9" s="15">
        <v>0</v>
      </c>
      <c r="M9" s="15">
        <v>0</v>
      </c>
      <c r="N9" s="15">
        <v>0</v>
      </c>
      <c r="O9" s="15">
        <v>0</v>
      </c>
      <c r="P9" s="10">
        <f t="shared" ref="P9:P19" si="4">AVERAGE(L9:O9)</f>
        <v>0</v>
      </c>
      <c r="Q9" s="15">
        <f t="shared" ref="Q9:Q19" si="5">STDEV(L9:O9)</f>
        <v>0</v>
      </c>
      <c r="R9" s="15">
        <f t="shared" ref="R9:R19" si="6">MIN(L9:O9)</f>
        <v>0</v>
      </c>
      <c r="S9" s="15">
        <f t="shared" ref="S9:S19" si="7">MAX(L9:O9)</f>
        <v>0</v>
      </c>
      <c r="T9" s="15"/>
      <c r="U9" s="15">
        <v>0</v>
      </c>
      <c r="V9" s="15"/>
      <c r="W9" s="15">
        <v>0</v>
      </c>
      <c r="X9" s="15">
        <v>0</v>
      </c>
      <c r="Y9" s="15">
        <v>0</v>
      </c>
      <c r="Z9" s="15">
        <v>0</v>
      </c>
      <c r="AA9" s="8">
        <f t="shared" ref="AA9:AA19" si="8">AVERAGE(W9:Z9)</f>
        <v>0</v>
      </c>
      <c r="AB9" s="15">
        <f t="shared" ref="AB9:AB19" si="9">STDEV(W9:Z9)</f>
        <v>0</v>
      </c>
      <c r="AC9" s="15">
        <f t="shared" ref="AC9:AC19" si="10">MIN(W9:Z9)</f>
        <v>0</v>
      </c>
      <c r="AD9" s="15">
        <f t="shared" ref="AD9:AD19" si="11">MAX(W9:Z9)</f>
        <v>0</v>
      </c>
    </row>
    <row r="10" spans="1:30" ht="18" x14ac:dyDescent="0.25">
      <c r="A10" s="1" t="s">
        <v>5</v>
      </c>
      <c r="B10" s="13">
        <v>0.4879390887781116</v>
      </c>
      <c r="C10" s="13">
        <v>0</v>
      </c>
      <c r="D10" s="13">
        <v>0.16097065146814415</v>
      </c>
      <c r="E10" s="14">
        <v>0</v>
      </c>
      <c r="F10" s="13">
        <v>1.13206210719542</v>
      </c>
      <c r="G10" s="8">
        <f t="shared" si="0"/>
        <v>0.35619436948833516</v>
      </c>
      <c r="H10" s="13">
        <f t="shared" si="1"/>
        <v>0.47728099041954941</v>
      </c>
      <c r="I10" s="13">
        <f t="shared" si="2"/>
        <v>0</v>
      </c>
      <c r="J10" s="13">
        <f t="shared" si="3"/>
        <v>1.13206210719542</v>
      </c>
      <c r="K10" s="30"/>
      <c r="L10" s="13">
        <v>0.25307226808841227</v>
      </c>
      <c r="M10" s="13">
        <v>0.24071782328426072</v>
      </c>
      <c r="N10" s="13">
        <v>0.62798568216138784</v>
      </c>
      <c r="O10" s="13">
        <v>0.71515566365941774</v>
      </c>
      <c r="P10" s="8">
        <f t="shared" si="4"/>
        <v>0.45923285929836966</v>
      </c>
      <c r="Q10" s="13">
        <f t="shared" si="5"/>
        <v>0.24780705353732169</v>
      </c>
      <c r="R10" s="13">
        <f t="shared" si="6"/>
        <v>0.24071782328426072</v>
      </c>
      <c r="S10" s="13">
        <f t="shared" si="7"/>
        <v>0.71515566365941774</v>
      </c>
      <c r="T10" s="30"/>
      <c r="U10" s="13">
        <v>0.3940370225603031</v>
      </c>
      <c r="V10" s="13"/>
      <c r="W10" s="13">
        <v>0.80548456448586048</v>
      </c>
      <c r="X10" s="13">
        <v>0.25272763123644404</v>
      </c>
      <c r="Y10" s="13">
        <v>0.18724724345799179</v>
      </c>
      <c r="Z10" s="13">
        <v>0.73259869981551151</v>
      </c>
      <c r="AA10" s="8">
        <f t="shared" si="8"/>
        <v>0.49451453474895191</v>
      </c>
      <c r="AB10" s="13">
        <f t="shared" si="9"/>
        <v>0.31951031493910875</v>
      </c>
      <c r="AC10" s="13">
        <f t="shared" si="10"/>
        <v>0.18724724345799179</v>
      </c>
      <c r="AD10" s="13">
        <f t="shared" si="11"/>
        <v>0.80548456448586048</v>
      </c>
    </row>
    <row r="11" spans="1:30" ht="18" x14ac:dyDescent="0.25">
      <c r="A11" s="1" t="s">
        <v>6</v>
      </c>
      <c r="B11" s="13">
        <v>3.3794531773698377</v>
      </c>
      <c r="C11" s="13">
        <v>2.5976287114156724</v>
      </c>
      <c r="D11" s="13">
        <v>6.4183083192383696</v>
      </c>
      <c r="E11" s="13">
        <v>3.7282619906469248</v>
      </c>
      <c r="F11" s="13">
        <v>2.6462757389687654</v>
      </c>
      <c r="G11" s="8">
        <f t="shared" si="0"/>
        <v>3.7539855875279136</v>
      </c>
      <c r="H11" s="13">
        <f t="shared" si="1"/>
        <v>1.565545766013515</v>
      </c>
      <c r="I11" s="13">
        <f t="shared" si="2"/>
        <v>2.5976287114156724</v>
      </c>
      <c r="J11" s="13">
        <f t="shared" si="3"/>
        <v>6.4183083192383696</v>
      </c>
      <c r="K11" s="30"/>
      <c r="L11" s="13">
        <v>7.5255700359522528</v>
      </c>
      <c r="M11" s="13">
        <v>5.7833877452419342</v>
      </c>
      <c r="N11" s="13">
        <v>7.1705418338794624</v>
      </c>
      <c r="O11" s="13">
        <v>1.873607546971642</v>
      </c>
      <c r="P11" s="8">
        <f t="shared" si="4"/>
        <v>5.5882767905113226</v>
      </c>
      <c r="Q11" s="13">
        <f t="shared" si="5"/>
        <v>2.588017494779316</v>
      </c>
      <c r="R11" s="13">
        <f t="shared" si="6"/>
        <v>1.873607546971642</v>
      </c>
      <c r="S11" s="13">
        <f t="shared" si="7"/>
        <v>7.5255700359522528</v>
      </c>
      <c r="T11" s="30"/>
      <c r="U11" s="13">
        <v>9.5292697128460055</v>
      </c>
      <c r="V11" s="13"/>
      <c r="W11" s="13">
        <v>8.3058470670232101E-2</v>
      </c>
      <c r="X11" s="13">
        <v>0.23103388950508993</v>
      </c>
      <c r="Y11" s="13">
        <v>1.3039896462976872</v>
      </c>
      <c r="Z11" s="13">
        <v>7.6679670471705458E-2</v>
      </c>
      <c r="AA11" s="8">
        <f t="shared" si="8"/>
        <v>0.42369041923617867</v>
      </c>
      <c r="AB11" s="13">
        <f t="shared" si="9"/>
        <v>0.59118238915894339</v>
      </c>
      <c r="AC11" s="13">
        <f t="shared" si="10"/>
        <v>7.6679670471705458E-2</v>
      </c>
      <c r="AD11" s="13">
        <f t="shared" si="11"/>
        <v>1.3039896462976872</v>
      </c>
    </row>
    <row r="12" spans="1:30" x14ac:dyDescent="0.15">
      <c r="A12" s="1" t="s">
        <v>7</v>
      </c>
      <c r="B12" s="13">
        <v>18.883954408786732</v>
      </c>
      <c r="C12" s="13">
        <v>19.99736331818146</v>
      </c>
      <c r="D12" s="13">
        <v>14.322796420381106</v>
      </c>
      <c r="E12" s="13">
        <v>17.301329432980584</v>
      </c>
      <c r="F12" s="13">
        <v>14.076823182965569</v>
      </c>
      <c r="G12" s="8">
        <f t="shared" si="0"/>
        <v>16.91645335265909</v>
      </c>
      <c r="H12" s="13">
        <f t="shared" si="1"/>
        <v>2.6599695487782018</v>
      </c>
      <c r="I12" s="13">
        <f t="shared" si="2"/>
        <v>14.076823182965569</v>
      </c>
      <c r="J12" s="13">
        <f t="shared" si="3"/>
        <v>19.99736331818146</v>
      </c>
      <c r="K12" s="30"/>
      <c r="L12" s="13">
        <v>21.45896704400252</v>
      </c>
      <c r="M12" s="13">
        <v>18.895814778483775</v>
      </c>
      <c r="N12" s="13">
        <v>17.00486612193037</v>
      </c>
      <c r="O12" s="13">
        <v>24.945819052755979</v>
      </c>
      <c r="P12" s="8">
        <f t="shared" si="4"/>
        <v>20.576366749293161</v>
      </c>
      <c r="Q12" s="13">
        <f t="shared" si="5"/>
        <v>3.4375848290285411</v>
      </c>
      <c r="R12" s="13">
        <f t="shared" si="6"/>
        <v>17.00486612193037</v>
      </c>
      <c r="S12" s="13">
        <f t="shared" si="7"/>
        <v>24.945819052755979</v>
      </c>
      <c r="T12" s="30"/>
      <c r="U12" s="13">
        <v>11.660879688086929</v>
      </c>
      <c r="V12" s="13"/>
      <c r="W12" s="13">
        <v>23.499123747132746</v>
      </c>
      <c r="X12" s="13">
        <v>25.693071315597482</v>
      </c>
      <c r="Y12" s="13">
        <v>25.750368566637075</v>
      </c>
      <c r="Z12" s="13">
        <v>24.088556902950803</v>
      </c>
      <c r="AA12" s="8">
        <f t="shared" si="8"/>
        <v>24.757780133079525</v>
      </c>
      <c r="AB12" s="13">
        <f>STDEV(W12:Z12)</f>
        <v>1.1390166847119489</v>
      </c>
      <c r="AC12" s="13">
        <f t="shared" si="10"/>
        <v>23.499123747132746</v>
      </c>
      <c r="AD12" s="13">
        <f t="shared" si="11"/>
        <v>25.750368566637075</v>
      </c>
    </row>
    <row r="13" spans="1:30" x14ac:dyDescent="0.15">
      <c r="A13" s="1" t="s">
        <v>8</v>
      </c>
      <c r="B13" s="13">
        <v>0.61509468930997291</v>
      </c>
      <c r="C13" s="13">
        <v>0.6129656956560986</v>
      </c>
      <c r="D13" s="13">
        <v>0.58675421434221864</v>
      </c>
      <c r="E13" s="13">
        <v>0.60883279551362246</v>
      </c>
      <c r="F13" s="13">
        <v>0.2262751545985543</v>
      </c>
      <c r="G13" s="8">
        <f t="shared" si="0"/>
        <v>0.5299845098840934</v>
      </c>
      <c r="H13" s="13">
        <f t="shared" si="1"/>
        <v>0.17015349233337076</v>
      </c>
      <c r="I13" s="13">
        <f t="shared" si="2"/>
        <v>0.2262751545985543</v>
      </c>
      <c r="J13" s="13">
        <f t="shared" si="3"/>
        <v>0.61509468930997291</v>
      </c>
      <c r="K13" s="30"/>
      <c r="L13" s="13">
        <v>0.73697640709911105</v>
      </c>
      <c r="M13" s="13">
        <v>0.61321138169185962</v>
      </c>
      <c r="N13" s="13">
        <v>0.48100090459201672</v>
      </c>
      <c r="O13" s="13">
        <v>0.52637596873246861</v>
      </c>
      <c r="P13" s="8">
        <f t="shared" si="4"/>
        <v>0.58939116552886406</v>
      </c>
      <c r="Q13" s="13">
        <f t="shared" si="5"/>
        <v>0.11264719247965631</v>
      </c>
      <c r="R13" s="13">
        <f t="shared" si="6"/>
        <v>0.48100090459201672</v>
      </c>
      <c r="S13" s="13">
        <f t="shared" si="7"/>
        <v>0.73697640709911105</v>
      </c>
      <c r="T13" s="30"/>
      <c r="U13" s="13">
        <v>0.21835711486727422</v>
      </c>
      <c r="V13" s="13"/>
      <c r="W13" s="13">
        <v>0.81089157573312709</v>
      </c>
      <c r="X13" s="13">
        <v>0.87115145835537455</v>
      </c>
      <c r="Y13" s="13">
        <v>0.88829927340498405</v>
      </c>
      <c r="Z13" s="13">
        <v>0.82951665004177133</v>
      </c>
      <c r="AA13" s="8">
        <f t="shared" si="8"/>
        <v>0.84996473938381423</v>
      </c>
      <c r="AB13" s="13">
        <f t="shared" si="9"/>
        <v>3.5885233893685982E-2</v>
      </c>
      <c r="AC13" s="13">
        <f t="shared" si="10"/>
        <v>0.81089157573312709</v>
      </c>
      <c r="AD13" s="13">
        <f t="shared" si="11"/>
        <v>0.88829927340498405</v>
      </c>
    </row>
    <row r="14" spans="1:30" x14ac:dyDescent="0.15">
      <c r="A14" s="1" t="s">
        <v>9</v>
      </c>
      <c r="B14" s="13">
        <v>20.069816443808978</v>
      </c>
      <c r="C14" s="13">
        <v>19.440833220862675</v>
      </c>
      <c r="D14" s="13">
        <v>19.571076277295756</v>
      </c>
      <c r="E14" s="13">
        <v>20.411822961697329</v>
      </c>
      <c r="F14" s="13">
        <v>20.114434619994945</v>
      </c>
      <c r="G14" s="8">
        <f t="shared" si="0"/>
        <v>19.921596704731932</v>
      </c>
      <c r="H14" s="13">
        <f t="shared" si="1"/>
        <v>0.404189136761956</v>
      </c>
      <c r="I14" s="13">
        <f t="shared" si="2"/>
        <v>19.440833220862675</v>
      </c>
      <c r="J14" s="13">
        <f t="shared" si="3"/>
        <v>20.411822961697329</v>
      </c>
      <c r="K14" s="30"/>
      <c r="L14" s="13">
        <v>17.362814782420624</v>
      </c>
      <c r="M14" s="13">
        <v>19.868257554036454</v>
      </c>
      <c r="N14" s="13">
        <v>18.197186686038307</v>
      </c>
      <c r="O14" s="13">
        <v>17.014016652129182</v>
      </c>
      <c r="P14" s="8">
        <f t="shared" si="4"/>
        <v>18.110568918656142</v>
      </c>
      <c r="Q14" s="13">
        <f t="shared" si="5"/>
        <v>1.2726003690677488</v>
      </c>
      <c r="R14" s="13">
        <f t="shared" si="6"/>
        <v>17.014016652129182</v>
      </c>
      <c r="S14" s="13">
        <f t="shared" si="7"/>
        <v>19.868257554036454</v>
      </c>
      <c r="T14" s="30"/>
      <c r="U14" s="13">
        <v>18.347180265330707</v>
      </c>
      <c r="V14" s="13"/>
      <c r="W14" s="13">
        <v>18.207994885804197</v>
      </c>
      <c r="X14" s="13">
        <v>16.837703355365175</v>
      </c>
      <c r="Y14" s="13">
        <v>16.472132451629793</v>
      </c>
      <c r="Z14" s="13">
        <v>18.885572675911718</v>
      </c>
      <c r="AA14" s="8">
        <f t="shared" si="8"/>
        <v>17.600850842177721</v>
      </c>
      <c r="AB14" s="13">
        <f>STDEV(W14:Z14)</f>
        <v>1.1365933561265964</v>
      </c>
      <c r="AC14" s="13">
        <f t="shared" si="10"/>
        <v>16.472132451629793</v>
      </c>
      <c r="AD14" s="13">
        <f t="shared" si="11"/>
        <v>18.885572675911718</v>
      </c>
    </row>
    <row r="15" spans="1:30" x14ac:dyDescent="0.15">
      <c r="A15" s="1" t="s">
        <v>10</v>
      </c>
      <c r="B15" s="13">
        <v>1.4134453260871831</v>
      </c>
      <c r="C15" s="13">
        <v>0.32012569204028163</v>
      </c>
      <c r="D15" s="13">
        <v>1.470416678910057</v>
      </c>
      <c r="E15" s="13">
        <v>0.39745906945086018</v>
      </c>
      <c r="F15" s="13">
        <v>4.864662928806049</v>
      </c>
      <c r="G15" s="8">
        <f t="shared" si="0"/>
        <v>1.6932219390588863</v>
      </c>
      <c r="H15" s="13">
        <f t="shared" si="1"/>
        <v>1.8540732055663127</v>
      </c>
      <c r="I15" s="13">
        <f t="shared" si="2"/>
        <v>0.32012569204028163</v>
      </c>
      <c r="J15" s="13">
        <f t="shared" si="3"/>
        <v>4.864662928806049</v>
      </c>
      <c r="K15" s="30"/>
      <c r="L15" s="13">
        <v>0.68455643391933019</v>
      </c>
      <c r="M15" s="13">
        <v>0.74556694187314487</v>
      </c>
      <c r="N15" s="13">
        <v>0.32077091951464692</v>
      </c>
      <c r="O15" s="13">
        <v>0.41559532258770371</v>
      </c>
      <c r="P15" s="8">
        <f t="shared" si="4"/>
        <v>0.54162240447370635</v>
      </c>
      <c r="Q15" s="13">
        <f t="shared" si="5"/>
        <v>0.20549267212073238</v>
      </c>
      <c r="R15" s="13">
        <f t="shared" si="6"/>
        <v>0.32077091951464692</v>
      </c>
      <c r="S15" s="13">
        <f t="shared" si="7"/>
        <v>0.74556694187314487</v>
      </c>
      <c r="T15" s="30"/>
      <c r="U15" s="13">
        <v>2.5161656951626226</v>
      </c>
      <c r="V15" s="13"/>
      <c r="W15" s="13">
        <v>0.70138747230124832</v>
      </c>
      <c r="X15" s="13">
        <v>0.7894231795824479</v>
      </c>
      <c r="Y15" s="13">
        <v>0.54658104110648886</v>
      </c>
      <c r="Z15" s="13">
        <v>0.63978150523080657</v>
      </c>
      <c r="AA15" s="8">
        <f t="shared" si="8"/>
        <v>0.66929329955524786</v>
      </c>
      <c r="AB15" s="13">
        <f t="shared" si="9"/>
        <v>0.10229119932402637</v>
      </c>
      <c r="AC15" s="13">
        <f t="shared" si="10"/>
        <v>0.54658104110648886</v>
      </c>
      <c r="AD15" s="13">
        <f t="shared" si="11"/>
        <v>0.7894231795824479</v>
      </c>
    </row>
    <row r="16" spans="1:30" ht="18" x14ac:dyDescent="0.25">
      <c r="A16" s="1" t="s">
        <v>11</v>
      </c>
      <c r="B16" s="15">
        <v>0</v>
      </c>
      <c r="C16" s="15">
        <v>0</v>
      </c>
      <c r="D16" s="15">
        <v>0</v>
      </c>
      <c r="E16" s="15">
        <v>0</v>
      </c>
      <c r="F16" s="15">
        <v>0</v>
      </c>
      <c r="G16" s="10">
        <f t="shared" si="0"/>
        <v>0</v>
      </c>
      <c r="H16" s="15">
        <f t="shared" si="1"/>
        <v>0</v>
      </c>
      <c r="I16" s="15">
        <f t="shared" si="2"/>
        <v>0</v>
      </c>
      <c r="J16" s="15">
        <f t="shared" si="3"/>
        <v>0</v>
      </c>
      <c r="K16" s="15"/>
      <c r="L16" s="15">
        <v>0</v>
      </c>
      <c r="M16" s="15">
        <v>0</v>
      </c>
      <c r="N16" s="15">
        <v>0</v>
      </c>
      <c r="O16" s="15">
        <v>0</v>
      </c>
      <c r="P16" s="10">
        <f t="shared" si="4"/>
        <v>0</v>
      </c>
      <c r="Q16" s="15">
        <f t="shared" si="5"/>
        <v>0</v>
      </c>
      <c r="R16" s="15">
        <f t="shared" si="6"/>
        <v>0</v>
      </c>
      <c r="S16" s="15">
        <f t="shared" si="7"/>
        <v>0</v>
      </c>
      <c r="T16" s="30"/>
      <c r="U16" s="15">
        <v>0</v>
      </c>
      <c r="V16" s="15"/>
      <c r="W16" s="15">
        <v>0</v>
      </c>
      <c r="X16" s="15">
        <v>0</v>
      </c>
      <c r="Y16" s="15">
        <v>0</v>
      </c>
      <c r="Z16" s="15">
        <v>0</v>
      </c>
      <c r="AA16" s="10">
        <f t="shared" si="8"/>
        <v>0</v>
      </c>
      <c r="AB16" s="15">
        <f t="shared" si="9"/>
        <v>0</v>
      </c>
      <c r="AC16" s="15">
        <f t="shared" si="10"/>
        <v>0</v>
      </c>
      <c r="AD16" s="15">
        <f t="shared" si="11"/>
        <v>0</v>
      </c>
    </row>
    <row r="17" spans="1:30" ht="18" x14ac:dyDescent="0.25">
      <c r="A17" s="1" t="s">
        <v>12</v>
      </c>
      <c r="B17" s="15">
        <v>0</v>
      </c>
      <c r="C17" s="15">
        <v>0</v>
      </c>
      <c r="D17" s="15">
        <v>0</v>
      </c>
      <c r="E17" s="15">
        <v>0</v>
      </c>
      <c r="F17" s="15">
        <v>0</v>
      </c>
      <c r="G17" s="10">
        <f t="shared" si="0"/>
        <v>0</v>
      </c>
      <c r="H17" s="15">
        <f t="shared" si="1"/>
        <v>0</v>
      </c>
      <c r="I17" s="15">
        <f t="shared" si="2"/>
        <v>0</v>
      </c>
      <c r="J17" s="15">
        <f t="shared" si="3"/>
        <v>0</v>
      </c>
      <c r="K17" s="15"/>
      <c r="L17" s="15">
        <v>0</v>
      </c>
      <c r="M17" s="15">
        <v>0</v>
      </c>
      <c r="N17" s="15">
        <v>0</v>
      </c>
      <c r="O17" s="15">
        <v>0</v>
      </c>
      <c r="P17" s="10">
        <f t="shared" si="4"/>
        <v>0</v>
      </c>
      <c r="Q17" s="15">
        <f t="shared" si="5"/>
        <v>0</v>
      </c>
      <c r="R17" s="15">
        <f t="shared" si="6"/>
        <v>0</v>
      </c>
      <c r="S17" s="15">
        <f t="shared" si="7"/>
        <v>0</v>
      </c>
      <c r="T17" s="30"/>
      <c r="U17" s="15">
        <v>0</v>
      </c>
      <c r="V17" s="15"/>
      <c r="W17" s="15">
        <v>0</v>
      </c>
      <c r="X17" s="15">
        <v>0</v>
      </c>
      <c r="Y17" s="15">
        <v>0</v>
      </c>
      <c r="Z17" s="15">
        <v>0</v>
      </c>
      <c r="AA17" s="10">
        <f t="shared" si="8"/>
        <v>0</v>
      </c>
      <c r="AB17" s="15">
        <f t="shared" si="9"/>
        <v>0</v>
      </c>
      <c r="AC17" s="15">
        <f t="shared" si="10"/>
        <v>0</v>
      </c>
      <c r="AD17" s="15">
        <f t="shared" si="11"/>
        <v>0</v>
      </c>
    </row>
    <row r="18" spans="1:30" ht="18" x14ac:dyDescent="0.25">
      <c r="A18" s="1" t="s">
        <v>13</v>
      </c>
      <c r="B18" s="15">
        <v>0</v>
      </c>
      <c r="C18" s="15">
        <v>0</v>
      </c>
      <c r="D18" s="15">
        <v>0</v>
      </c>
      <c r="E18" s="15">
        <v>0</v>
      </c>
      <c r="F18" s="15">
        <v>0</v>
      </c>
      <c r="G18" s="10">
        <f t="shared" si="0"/>
        <v>0</v>
      </c>
      <c r="H18" s="15">
        <f t="shared" si="1"/>
        <v>0</v>
      </c>
      <c r="I18" s="15">
        <f t="shared" si="2"/>
        <v>0</v>
      </c>
      <c r="J18" s="15">
        <f t="shared" si="3"/>
        <v>0</v>
      </c>
      <c r="K18" s="15"/>
      <c r="L18" s="15">
        <v>0</v>
      </c>
      <c r="M18" s="15">
        <v>0</v>
      </c>
      <c r="N18" s="15">
        <v>0</v>
      </c>
      <c r="O18" s="15">
        <v>0</v>
      </c>
      <c r="P18" s="10">
        <f t="shared" si="4"/>
        <v>0</v>
      </c>
      <c r="Q18" s="15">
        <f t="shared" si="5"/>
        <v>0</v>
      </c>
      <c r="R18" s="15">
        <f t="shared" si="6"/>
        <v>0</v>
      </c>
      <c r="S18" s="15">
        <f t="shared" si="7"/>
        <v>0</v>
      </c>
      <c r="T18" s="30"/>
      <c r="U18" s="13">
        <v>0.18489866728339402</v>
      </c>
      <c r="V18" s="13"/>
      <c r="W18" s="15">
        <v>0</v>
      </c>
      <c r="X18" s="15">
        <v>0</v>
      </c>
      <c r="Y18" s="15">
        <v>0</v>
      </c>
      <c r="Z18" s="15">
        <v>0</v>
      </c>
      <c r="AA18" s="10">
        <f t="shared" si="8"/>
        <v>0</v>
      </c>
      <c r="AB18" s="15">
        <f t="shared" si="9"/>
        <v>0</v>
      </c>
      <c r="AC18" s="15">
        <f t="shared" si="10"/>
        <v>0</v>
      </c>
      <c r="AD18" s="15">
        <f t="shared" si="11"/>
        <v>0</v>
      </c>
    </row>
    <row r="19" spans="1:30" x14ac:dyDescent="0.15">
      <c r="A19" s="1" t="s">
        <v>14</v>
      </c>
      <c r="B19" s="13">
        <v>99.641966800105806</v>
      </c>
      <c r="C19" s="13">
        <v>99.541043141152343</v>
      </c>
      <c r="D19" s="13">
        <v>99.914058471044129</v>
      </c>
      <c r="E19" s="13">
        <v>99.64651717554942</v>
      </c>
      <c r="F19" s="13">
        <v>99.547640879795395</v>
      </c>
      <c r="G19" s="8">
        <f t="shared" si="0"/>
        <v>99.658245293529419</v>
      </c>
      <c r="H19" s="13">
        <f t="shared" si="1"/>
        <v>0.151502970885833</v>
      </c>
      <c r="I19" s="13">
        <f t="shared" si="2"/>
        <v>99.541043141152343</v>
      </c>
      <c r="J19" s="13">
        <f t="shared" si="3"/>
        <v>99.914058471044129</v>
      </c>
      <c r="K19" s="30"/>
      <c r="L19" s="13">
        <v>100.09179000275878</v>
      </c>
      <c r="M19" s="13">
        <v>99.895979260184433</v>
      </c>
      <c r="N19" s="13">
        <v>100.00421222320182</v>
      </c>
      <c r="O19" s="13">
        <v>99.500741006281999</v>
      </c>
      <c r="P19" s="8">
        <f t="shared" si="4"/>
        <v>99.873180623106762</v>
      </c>
      <c r="Q19" s="13">
        <f t="shared" si="5"/>
        <v>0.26088975138200238</v>
      </c>
      <c r="R19" s="13">
        <f t="shared" si="6"/>
        <v>99.500741006281999</v>
      </c>
      <c r="S19" s="13">
        <f t="shared" si="7"/>
        <v>100.09179000275878</v>
      </c>
      <c r="T19" s="30"/>
      <c r="U19" s="13">
        <v>100.22621178485964</v>
      </c>
      <c r="V19" s="14"/>
      <c r="W19" s="13">
        <v>99.306354634765484</v>
      </c>
      <c r="X19" s="13">
        <v>99.328043875952346</v>
      </c>
      <c r="Y19" s="13">
        <v>99.440125895537534</v>
      </c>
      <c r="Z19" s="13">
        <v>99.319906681299514</v>
      </c>
      <c r="AA19" s="8">
        <f t="shared" si="8"/>
        <v>99.348607771888723</v>
      </c>
      <c r="AB19" s="13">
        <f t="shared" si="9"/>
        <v>6.1664471051128621E-2</v>
      </c>
      <c r="AC19" s="13">
        <f t="shared" si="10"/>
        <v>99.306354634765484</v>
      </c>
      <c r="AD19" s="13">
        <f t="shared" si="11"/>
        <v>99.440125895537534</v>
      </c>
    </row>
    <row r="20" spans="1:30" x14ac:dyDescent="0.15">
      <c r="B20" s="14"/>
      <c r="C20" s="14"/>
      <c r="D20" s="14"/>
      <c r="E20" s="14"/>
      <c r="F20" s="14"/>
      <c r="L20" s="14"/>
      <c r="M20" s="14"/>
      <c r="N20" s="14"/>
      <c r="O20" s="14"/>
      <c r="U20" s="13"/>
      <c r="V20" s="13"/>
      <c r="W20" s="14"/>
      <c r="X20" s="14"/>
      <c r="Y20" s="14"/>
      <c r="Z20" s="14"/>
    </row>
    <row r="21" spans="1:30" x14ac:dyDescent="0.15">
      <c r="B21" s="1" t="s">
        <v>15</v>
      </c>
    </row>
    <row r="22" spans="1:30" x14ac:dyDescent="0.15">
      <c r="A22" s="11"/>
      <c r="B22" s="15">
        <v>15</v>
      </c>
      <c r="C22" s="15">
        <v>15</v>
      </c>
      <c r="D22" s="15">
        <v>15</v>
      </c>
      <c r="E22" s="15">
        <v>15</v>
      </c>
      <c r="F22" s="15">
        <v>15</v>
      </c>
      <c r="G22" s="7">
        <v>15</v>
      </c>
      <c r="L22" s="15">
        <v>15</v>
      </c>
      <c r="M22" s="15">
        <v>15</v>
      </c>
      <c r="N22" s="15">
        <v>15</v>
      </c>
      <c r="O22" s="15">
        <v>15</v>
      </c>
      <c r="P22" s="7">
        <v>15</v>
      </c>
      <c r="U22" s="15">
        <v>15</v>
      </c>
      <c r="V22" s="15"/>
      <c r="W22" s="15">
        <v>15</v>
      </c>
      <c r="X22" s="15">
        <v>15</v>
      </c>
      <c r="Y22" s="15">
        <v>15</v>
      </c>
      <c r="Z22" s="15">
        <v>15</v>
      </c>
      <c r="AA22" s="7">
        <v>15</v>
      </c>
      <c r="AB22" s="11"/>
    </row>
    <row r="23" spans="1:30" ht="15" x14ac:dyDescent="0.15">
      <c r="A23" s="1" t="s">
        <v>64</v>
      </c>
      <c r="B23" s="13">
        <v>7.7789999999999999</v>
      </c>
      <c r="C23" s="13">
        <v>8</v>
      </c>
      <c r="D23" s="13">
        <v>7.97</v>
      </c>
      <c r="E23" s="13">
        <v>8</v>
      </c>
      <c r="F23" s="13">
        <v>7.8680000000000003</v>
      </c>
      <c r="G23" s="8">
        <f t="shared" ref="G23:G42" si="12">AVERAGE(B23:F23)</f>
        <v>7.9233999999999991</v>
      </c>
      <c r="H23" s="13">
        <f t="shared" ref="H23:H42" si="13">STDEV(B23:F23)</f>
        <v>9.7246079612496414E-2</v>
      </c>
      <c r="I23" s="13">
        <f>MIN(B23:F23)</f>
        <v>7.7789999999999999</v>
      </c>
      <c r="J23" s="13">
        <f>MAX(B23:F23)</f>
        <v>8</v>
      </c>
      <c r="K23" s="30"/>
      <c r="L23" s="13">
        <v>7.62</v>
      </c>
      <c r="M23" s="13">
        <v>7.67</v>
      </c>
      <c r="N23" s="13">
        <v>7.9</v>
      </c>
      <c r="O23" s="13">
        <v>7.84</v>
      </c>
      <c r="P23" s="8">
        <f t="shared" ref="P23:P44" si="14">AVERAGE(L23:O23)</f>
        <v>7.7574999999999994</v>
      </c>
      <c r="Q23" s="13">
        <f t="shared" ref="Q23:Q44" si="15">STDEV(L23:O23)</f>
        <v>0.13375973484822212</v>
      </c>
      <c r="R23" s="30">
        <f>MIN(L23:O23)</f>
        <v>7.62</v>
      </c>
      <c r="S23" s="30">
        <f>MAX(L23:O23)</f>
        <v>7.9</v>
      </c>
      <c r="T23" s="30"/>
      <c r="U23" s="13">
        <v>7.9359999999999999</v>
      </c>
      <c r="V23" s="13"/>
      <c r="W23" s="13">
        <v>7.9269999999999996</v>
      </c>
      <c r="X23" s="13">
        <v>7.9459999999999997</v>
      </c>
      <c r="Y23" s="13">
        <v>7.9119999999999999</v>
      </c>
      <c r="Z23" s="13">
        <v>7.8109999999999999</v>
      </c>
      <c r="AA23" s="8">
        <f t="shared" ref="AA23:AA44" si="16">AVERAGE(W23:Z23)</f>
        <v>7.899</v>
      </c>
      <c r="AB23" s="13">
        <f t="shared" ref="AB23:AB44" si="17">STDEV(W23:Z23)</f>
        <v>6.0293725488920653E-2</v>
      </c>
      <c r="AC23" s="13">
        <f>MIN(W23:Z23)</f>
        <v>7.8109999999999999</v>
      </c>
      <c r="AD23" s="13">
        <f>MAX(W23:Z23)</f>
        <v>7.9459999999999997</v>
      </c>
    </row>
    <row r="24" spans="1:30" ht="15" x14ac:dyDescent="0.15">
      <c r="A24" s="1" t="s">
        <v>65</v>
      </c>
      <c r="B24" s="13">
        <v>8.2000000000000003E-2</v>
      </c>
      <c r="C24" s="13">
        <v>0</v>
      </c>
      <c r="D24" s="13">
        <v>2.5999999999999999E-2</v>
      </c>
      <c r="E24" s="13">
        <v>0</v>
      </c>
      <c r="F24" s="13">
        <v>0.13200000000000001</v>
      </c>
      <c r="G24" s="8">
        <f t="shared" si="12"/>
        <v>4.8000000000000001E-2</v>
      </c>
      <c r="H24" s="13">
        <f t="shared" si="13"/>
        <v>5.7671483421184867E-2</v>
      </c>
      <c r="I24" s="13">
        <f t="shared" ref="I24:I42" si="18">MIN(B24:F24)</f>
        <v>0</v>
      </c>
      <c r="J24" s="13">
        <f t="shared" ref="J24:J42" si="19">MAX(B24:F24)</f>
        <v>0.13200000000000001</v>
      </c>
      <c r="K24" s="30"/>
      <c r="L24" s="13">
        <v>4.3999999999999997E-2</v>
      </c>
      <c r="M24" s="13">
        <v>0.04</v>
      </c>
      <c r="N24" s="13">
        <v>0.104</v>
      </c>
      <c r="O24" s="13">
        <v>0.122</v>
      </c>
      <c r="P24" s="8">
        <f t="shared" si="14"/>
        <v>7.7499999999999999E-2</v>
      </c>
      <c r="Q24" s="13">
        <f t="shared" si="15"/>
        <v>4.1677331968349399E-2</v>
      </c>
      <c r="R24" s="30">
        <f t="shared" ref="R24:R44" si="20">MIN(L24:O24)</f>
        <v>0.04</v>
      </c>
      <c r="S24" s="30">
        <f t="shared" ref="S24:S42" si="21">MAX(L24:O24)</f>
        <v>0.122</v>
      </c>
      <c r="T24" s="30"/>
      <c r="U24" s="13">
        <v>6.4000000000000001E-2</v>
      </c>
      <c r="V24" s="13"/>
      <c r="W24" s="13">
        <v>7.2999999999999995E-2</v>
      </c>
      <c r="X24" s="13">
        <v>4.2999999999999997E-2</v>
      </c>
      <c r="Y24" s="13">
        <v>3.2000000000000001E-2</v>
      </c>
      <c r="Z24" s="13">
        <v>0.125</v>
      </c>
      <c r="AA24" s="8">
        <f t="shared" si="16"/>
        <v>6.8250000000000005E-2</v>
      </c>
      <c r="AB24" s="13">
        <f t="shared" si="17"/>
        <v>4.1612297861729923E-2</v>
      </c>
      <c r="AC24" s="13">
        <f t="shared" ref="AC24:AC44" si="22">MIN(W24:Z24)</f>
        <v>3.2000000000000001E-2</v>
      </c>
      <c r="AD24" s="13">
        <f t="shared" ref="AD24:AD44" si="23">MAX(W24:Z24)</f>
        <v>0.125</v>
      </c>
    </row>
    <row r="25" spans="1:30" x14ac:dyDescent="0.15">
      <c r="A25" s="3" t="s">
        <v>62</v>
      </c>
      <c r="B25" s="13">
        <v>7.8620000000000001</v>
      </c>
      <c r="C25" s="13">
        <v>8</v>
      </c>
      <c r="D25" s="13">
        <v>7.9959999999999996</v>
      </c>
      <c r="E25" s="13">
        <v>8</v>
      </c>
      <c r="F25" s="13">
        <v>8</v>
      </c>
      <c r="G25" s="8">
        <f t="shared" si="12"/>
        <v>7.9716000000000005</v>
      </c>
      <c r="H25" s="13">
        <f t="shared" si="13"/>
        <v>6.1292740190009361E-2</v>
      </c>
      <c r="I25" s="13">
        <f t="shared" si="18"/>
        <v>7.8620000000000001</v>
      </c>
      <c r="J25" s="13">
        <f t="shared" si="19"/>
        <v>8</v>
      </c>
      <c r="K25" s="30"/>
      <c r="L25" s="13">
        <v>7.6639999999999997</v>
      </c>
      <c r="M25" s="13">
        <v>7.71</v>
      </c>
      <c r="N25" s="13">
        <v>8.0039999999999996</v>
      </c>
      <c r="O25" s="13">
        <v>7.9619999999999997</v>
      </c>
      <c r="P25" s="8">
        <f t="shared" si="14"/>
        <v>7.835</v>
      </c>
      <c r="Q25" s="13">
        <f t="shared" si="15"/>
        <v>0.17277731332556356</v>
      </c>
      <c r="R25" s="13">
        <f t="shared" si="20"/>
        <v>7.6639999999999997</v>
      </c>
      <c r="S25" s="13">
        <f t="shared" si="21"/>
        <v>8.0039999999999996</v>
      </c>
      <c r="T25" s="30"/>
      <c r="U25" s="13">
        <v>8</v>
      </c>
      <c r="V25" s="13"/>
      <c r="W25" s="13">
        <v>8</v>
      </c>
      <c r="X25" s="13">
        <v>7.9889999999999999</v>
      </c>
      <c r="Y25" s="13">
        <v>7.944</v>
      </c>
      <c r="Z25" s="13">
        <v>7.9359999999999999</v>
      </c>
      <c r="AA25" s="8">
        <f t="shared" si="16"/>
        <v>7.9672499999999999</v>
      </c>
      <c r="AB25" s="13">
        <f t="shared" si="17"/>
        <v>3.1951786595848859E-2</v>
      </c>
      <c r="AC25" s="13">
        <f t="shared" si="22"/>
        <v>7.9359999999999999</v>
      </c>
      <c r="AD25" s="13">
        <f t="shared" si="23"/>
        <v>8</v>
      </c>
    </row>
    <row r="26" spans="1:30" ht="6.75" customHeight="1" x14ac:dyDescent="0.15">
      <c r="A26" s="3"/>
      <c r="B26" s="13"/>
      <c r="C26" s="13"/>
      <c r="D26" s="13"/>
      <c r="E26" s="13"/>
      <c r="F26" s="13"/>
      <c r="G26" s="8"/>
      <c r="H26" s="13"/>
      <c r="I26" s="13"/>
      <c r="J26" s="13"/>
      <c r="K26" s="30"/>
      <c r="L26" s="13"/>
      <c r="M26" s="13"/>
      <c r="N26" s="13"/>
      <c r="O26" s="13"/>
      <c r="P26" s="8"/>
      <c r="Q26" s="13"/>
      <c r="R26" s="13"/>
      <c r="S26" s="13"/>
      <c r="T26" s="30"/>
      <c r="U26" s="13"/>
      <c r="V26" s="13"/>
      <c r="W26" s="13"/>
      <c r="X26" s="13"/>
      <c r="Y26" s="13"/>
      <c r="Z26" s="13"/>
      <c r="AA26" s="8"/>
      <c r="AB26" s="13"/>
      <c r="AC26" s="13"/>
      <c r="AD26" s="13"/>
    </row>
    <row r="27" spans="1:30" ht="15" x14ac:dyDescent="0.15">
      <c r="A27" s="1" t="s">
        <v>66</v>
      </c>
      <c r="B27" s="30">
        <v>0</v>
      </c>
      <c r="C27" s="15">
        <v>0</v>
      </c>
      <c r="D27" s="15">
        <v>0</v>
      </c>
      <c r="E27" s="15">
        <v>0</v>
      </c>
      <c r="F27" s="13">
        <v>5.3999999999999999E-2</v>
      </c>
      <c r="G27" s="8">
        <f t="shared" si="12"/>
        <v>1.0800000000000001E-2</v>
      </c>
      <c r="H27" s="13">
        <f t="shared" si="13"/>
        <v>2.4149534156997728E-2</v>
      </c>
      <c r="I27" s="13">
        <f t="shared" si="18"/>
        <v>0</v>
      </c>
      <c r="J27" s="13">
        <f t="shared" si="19"/>
        <v>5.3999999999999999E-2</v>
      </c>
      <c r="K27" s="30"/>
      <c r="L27" s="30">
        <v>0</v>
      </c>
      <c r="M27" s="15">
        <v>0</v>
      </c>
      <c r="N27" s="15">
        <v>0</v>
      </c>
      <c r="O27" s="15">
        <v>0</v>
      </c>
      <c r="P27" s="10">
        <f t="shared" si="14"/>
        <v>0</v>
      </c>
      <c r="Q27" s="15">
        <f t="shared" si="15"/>
        <v>0</v>
      </c>
      <c r="R27" s="15">
        <f t="shared" si="20"/>
        <v>0</v>
      </c>
      <c r="S27" s="15">
        <f t="shared" si="21"/>
        <v>0</v>
      </c>
      <c r="T27" s="15"/>
      <c r="U27" s="15">
        <v>0</v>
      </c>
      <c r="V27" s="15"/>
      <c r="W27" s="13">
        <v>6.4000000000000001E-2</v>
      </c>
      <c r="X27" s="15">
        <v>0</v>
      </c>
      <c r="Y27" s="30">
        <v>0</v>
      </c>
      <c r="Z27" s="15">
        <v>0</v>
      </c>
      <c r="AA27" s="8">
        <f t="shared" si="16"/>
        <v>1.6E-2</v>
      </c>
      <c r="AB27" s="13">
        <f t="shared" si="17"/>
        <v>3.2000000000000001E-2</v>
      </c>
      <c r="AC27" s="15">
        <f t="shared" si="22"/>
        <v>0</v>
      </c>
      <c r="AD27" s="13">
        <f t="shared" si="23"/>
        <v>6.4000000000000001E-2</v>
      </c>
    </row>
    <row r="28" spans="1:30" ht="15" x14ac:dyDescent="0.15">
      <c r="A28" s="1" t="s">
        <v>67</v>
      </c>
      <c r="B28" s="30">
        <v>0</v>
      </c>
      <c r="C28" s="15">
        <v>0</v>
      </c>
      <c r="D28" s="15">
        <v>0</v>
      </c>
      <c r="E28" s="15">
        <v>0</v>
      </c>
      <c r="F28" s="30">
        <v>0</v>
      </c>
      <c r="G28" s="10">
        <f t="shared" si="12"/>
        <v>0</v>
      </c>
      <c r="H28" s="15">
        <f t="shared" si="13"/>
        <v>0</v>
      </c>
      <c r="I28" s="13">
        <f t="shared" si="18"/>
        <v>0</v>
      </c>
      <c r="J28" s="15">
        <f t="shared" si="19"/>
        <v>0</v>
      </c>
      <c r="K28" s="15"/>
      <c r="L28" s="15">
        <v>0</v>
      </c>
      <c r="M28" s="15">
        <v>0</v>
      </c>
      <c r="N28" s="15">
        <v>0</v>
      </c>
      <c r="O28" s="15">
        <v>0</v>
      </c>
      <c r="P28" s="10">
        <f t="shared" si="14"/>
        <v>0</v>
      </c>
      <c r="Q28" s="15">
        <f t="shared" si="15"/>
        <v>0</v>
      </c>
      <c r="R28" s="15">
        <f t="shared" si="20"/>
        <v>0</v>
      </c>
      <c r="S28" s="15">
        <f t="shared" si="21"/>
        <v>0</v>
      </c>
      <c r="T28" s="15"/>
      <c r="U28" s="15">
        <v>0</v>
      </c>
      <c r="V28" s="15"/>
      <c r="W28" s="15">
        <v>0</v>
      </c>
      <c r="X28" s="15">
        <v>0</v>
      </c>
      <c r="Y28" s="30">
        <v>0</v>
      </c>
      <c r="Z28" s="15">
        <v>0</v>
      </c>
      <c r="AA28" s="10">
        <f t="shared" si="16"/>
        <v>0</v>
      </c>
      <c r="AB28" s="15">
        <f t="shared" si="17"/>
        <v>0</v>
      </c>
      <c r="AC28" s="15">
        <f t="shared" si="22"/>
        <v>0</v>
      </c>
      <c r="AD28" s="15">
        <f t="shared" si="23"/>
        <v>0</v>
      </c>
    </row>
    <row r="29" spans="1:30" ht="15" x14ac:dyDescent="0.15">
      <c r="A29" s="1" t="s">
        <v>68</v>
      </c>
      <c r="B29" s="30">
        <v>0</v>
      </c>
      <c r="C29" s="15">
        <v>0</v>
      </c>
      <c r="D29" s="15">
        <v>0</v>
      </c>
      <c r="E29" s="15">
        <v>0</v>
      </c>
      <c r="F29" s="30">
        <v>0</v>
      </c>
      <c r="G29" s="10">
        <f t="shared" si="12"/>
        <v>0</v>
      </c>
      <c r="H29" s="15">
        <f t="shared" si="13"/>
        <v>0</v>
      </c>
      <c r="I29" s="13">
        <f t="shared" si="18"/>
        <v>0</v>
      </c>
      <c r="J29" s="15">
        <f t="shared" si="19"/>
        <v>0</v>
      </c>
      <c r="K29" s="15"/>
      <c r="L29" s="15">
        <v>0</v>
      </c>
      <c r="M29" s="15">
        <v>0</v>
      </c>
      <c r="N29" s="15">
        <v>0</v>
      </c>
      <c r="O29" s="15">
        <v>0</v>
      </c>
      <c r="P29" s="10">
        <f t="shared" si="14"/>
        <v>0</v>
      </c>
      <c r="Q29" s="15">
        <f t="shared" si="15"/>
        <v>0</v>
      </c>
      <c r="R29" s="30">
        <f t="shared" si="20"/>
        <v>0</v>
      </c>
      <c r="S29" s="30">
        <f t="shared" si="21"/>
        <v>0</v>
      </c>
      <c r="T29" s="30"/>
      <c r="U29" s="13">
        <v>8.9999999999999993E-3</v>
      </c>
      <c r="V29" s="13"/>
      <c r="W29" s="15">
        <v>0</v>
      </c>
      <c r="X29" s="15">
        <v>0</v>
      </c>
      <c r="Y29" s="15">
        <v>0</v>
      </c>
      <c r="Z29" s="15">
        <v>0</v>
      </c>
      <c r="AA29" s="10">
        <f t="shared" si="16"/>
        <v>0</v>
      </c>
      <c r="AB29" s="15">
        <f t="shared" si="17"/>
        <v>0</v>
      </c>
      <c r="AC29" s="15">
        <f t="shared" si="22"/>
        <v>0</v>
      </c>
      <c r="AD29" s="15">
        <f t="shared" si="23"/>
        <v>0</v>
      </c>
    </row>
    <row r="30" spans="1:30" ht="15" x14ac:dyDescent="0.15">
      <c r="A30" s="5" t="s">
        <v>69</v>
      </c>
      <c r="B30" s="13">
        <v>0.36099999999999999</v>
      </c>
      <c r="C30" s="13">
        <v>0.27600000000000002</v>
      </c>
      <c r="D30" s="13">
        <v>0.67100000000000004</v>
      </c>
      <c r="E30" s="13">
        <v>0.39200000000000002</v>
      </c>
      <c r="F30" s="13">
        <v>0.27700000000000002</v>
      </c>
      <c r="G30" s="8">
        <f t="shared" si="12"/>
        <v>0.39540000000000008</v>
      </c>
      <c r="H30" s="13">
        <f t="shared" si="13"/>
        <v>0.16234623494248326</v>
      </c>
      <c r="I30" s="13">
        <f t="shared" si="18"/>
        <v>0.27600000000000002</v>
      </c>
      <c r="J30" s="13">
        <f t="shared" si="19"/>
        <v>0.67100000000000004</v>
      </c>
      <c r="K30" s="30"/>
      <c r="L30" s="13">
        <v>0.82299999999999995</v>
      </c>
      <c r="M30" s="13">
        <v>0.621</v>
      </c>
      <c r="N30" s="13">
        <v>0.75800000000000001</v>
      </c>
      <c r="O30" s="13">
        <v>0.20499999999999999</v>
      </c>
      <c r="P30" s="8">
        <f t="shared" si="14"/>
        <v>0.60175000000000001</v>
      </c>
      <c r="Q30" s="13">
        <f t="shared" si="15"/>
        <v>0.27757686623107958</v>
      </c>
      <c r="R30" s="13">
        <f t="shared" si="20"/>
        <v>0.20499999999999999</v>
      </c>
      <c r="S30" s="13">
        <f t="shared" si="21"/>
        <v>0.82299999999999995</v>
      </c>
      <c r="T30" s="30"/>
      <c r="U30" s="13">
        <v>0.99199999999999999</v>
      </c>
      <c r="V30" s="13"/>
      <c r="W30" s="13">
        <v>8.9999999999999993E-3</v>
      </c>
      <c r="X30" s="13">
        <v>2.5000000000000001E-2</v>
      </c>
      <c r="Y30" s="13">
        <v>0.14299999999999999</v>
      </c>
      <c r="Z30" s="13">
        <v>8.0000000000000002E-3</v>
      </c>
      <c r="AA30" s="8">
        <f t="shared" si="16"/>
        <v>4.6249999999999999E-2</v>
      </c>
      <c r="AB30" s="13">
        <f t="shared" si="17"/>
        <v>6.4968582150656998E-2</v>
      </c>
      <c r="AC30" s="13">
        <f t="shared" si="22"/>
        <v>8.0000000000000002E-3</v>
      </c>
      <c r="AD30" s="13">
        <f t="shared" si="23"/>
        <v>0.14299999999999999</v>
      </c>
    </row>
    <row r="31" spans="1:30" ht="15" x14ac:dyDescent="0.15">
      <c r="A31" s="5" t="s">
        <v>70</v>
      </c>
      <c r="B31" s="13">
        <v>2.242</v>
      </c>
      <c r="C31" s="13">
        <v>2.3650000000000002</v>
      </c>
      <c r="D31" s="13">
        <v>1.6639999999999999</v>
      </c>
      <c r="E31" s="13">
        <v>2.024</v>
      </c>
      <c r="F31" s="13">
        <v>1.64</v>
      </c>
      <c r="G31" s="8">
        <f t="shared" si="12"/>
        <v>1.9870000000000001</v>
      </c>
      <c r="H31" s="13">
        <f t="shared" si="13"/>
        <v>0.32939945355145922</v>
      </c>
      <c r="I31" s="13">
        <f t="shared" si="18"/>
        <v>1.64</v>
      </c>
      <c r="J31" s="13">
        <f t="shared" si="19"/>
        <v>2.3650000000000002</v>
      </c>
      <c r="K31" s="30"/>
      <c r="L31" s="13">
        <v>2.6080000000000001</v>
      </c>
      <c r="M31" s="13">
        <v>2.2549999999999999</v>
      </c>
      <c r="N31" s="13">
        <v>1.998</v>
      </c>
      <c r="O31" s="13">
        <v>3.0270000000000001</v>
      </c>
      <c r="P31" s="8">
        <f t="shared" si="14"/>
        <v>2.472</v>
      </c>
      <c r="Q31" s="13">
        <f t="shared" si="15"/>
        <v>0.44657436857332872</v>
      </c>
      <c r="R31" s="13">
        <f t="shared" si="20"/>
        <v>1.998</v>
      </c>
      <c r="S31" s="13">
        <f t="shared" si="21"/>
        <v>3.0270000000000001</v>
      </c>
      <c r="T31" s="30"/>
      <c r="U31" s="13">
        <v>1.349</v>
      </c>
      <c r="V31" s="13"/>
      <c r="W31" s="13">
        <v>2.8220000000000001</v>
      </c>
      <c r="X31" s="13">
        <v>3.1240000000000001</v>
      </c>
      <c r="Y31" s="13">
        <v>3.1389999999999998</v>
      </c>
      <c r="Z31" s="13">
        <v>2.91</v>
      </c>
      <c r="AA31" s="8">
        <f t="shared" si="16"/>
        <v>2.9987499999999998</v>
      </c>
      <c r="AB31" s="13">
        <f t="shared" si="17"/>
        <v>0.15755924811532532</v>
      </c>
      <c r="AC31" s="13">
        <f t="shared" si="22"/>
        <v>2.8220000000000001</v>
      </c>
      <c r="AD31" s="13">
        <f t="shared" si="23"/>
        <v>3.1389999999999998</v>
      </c>
    </row>
    <row r="32" spans="1:30" ht="15" x14ac:dyDescent="0.15">
      <c r="A32" s="1" t="s">
        <v>71</v>
      </c>
      <c r="B32" s="13">
        <v>7.3999999999999996E-2</v>
      </c>
      <c r="C32" s="13">
        <v>7.2999999999999995E-2</v>
      </c>
      <c r="D32" s="13">
        <v>6.9000000000000006E-2</v>
      </c>
      <c r="E32" s="13">
        <v>7.1999999999999995E-2</v>
      </c>
      <c r="F32" s="13">
        <v>2.7E-2</v>
      </c>
      <c r="G32" s="8">
        <f t="shared" si="12"/>
        <v>6.3E-2</v>
      </c>
      <c r="H32" s="13">
        <f t="shared" si="13"/>
        <v>2.0211382931407715E-2</v>
      </c>
      <c r="I32" s="13">
        <f t="shared" si="18"/>
        <v>2.7E-2</v>
      </c>
      <c r="J32" s="13">
        <f t="shared" si="19"/>
        <v>7.3999999999999996E-2</v>
      </c>
      <c r="K32" s="30"/>
      <c r="L32" s="13">
        <v>9.0999999999999998E-2</v>
      </c>
      <c r="M32" s="13">
        <v>7.3999999999999996E-2</v>
      </c>
      <c r="N32" s="13">
        <v>5.7000000000000002E-2</v>
      </c>
      <c r="O32" s="13">
        <v>6.5000000000000002E-2</v>
      </c>
      <c r="P32" s="8">
        <f t="shared" si="14"/>
        <v>7.1749999999999994E-2</v>
      </c>
      <c r="Q32" s="13">
        <f t="shared" si="15"/>
        <v>1.4591664287073904E-2</v>
      </c>
      <c r="R32" s="13">
        <f t="shared" si="20"/>
        <v>5.7000000000000002E-2</v>
      </c>
      <c r="S32" s="13">
        <f t="shared" si="21"/>
        <v>9.0999999999999998E-2</v>
      </c>
      <c r="T32" s="30"/>
      <c r="U32" s="13">
        <v>2.5999999999999999E-2</v>
      </c>
      <c r="V32" s="13"/>
      <c r="W32" s="13">
        <v>9.9000000000000005E-2</v>
      </c>
      <c r="X32" s="13">
        <v>0.107</v>
      </c>
      <c r="Y32" s="13">
        <v>0.11</v>
      </c>
      <c r="Z32" s="13">
        <v>0.10100000000000001</v>
      </c>
      <c r="AA32" s="8">
        <f t="shared" si="16"/>
        <v>0.10425000000000001</v>
      </c>
      <c r="AB32" s="13">
        <f t="shared" si="17"/>
        <v>5.123475382979796E-3</v>
      </c>
      <c r="AC32" s="13">
        <f t="shared" si="22"/>
        <v>9.9000000000000005E-2</v>
      </c>
      <c r="AD32" s="13">
        <f t="shared" si="23"/>
        <v>0.11</v>
      </c>
    </row>
    <row r="33" spans="1:30" ht="15" x14ac:dyDescent="0.15">
      <c r="A33" s="1" t="s">
        <v>61</v>
      </c>
      <c r="B33" s="13">
        <v>2.323</v>
      </c>
      <c r="C33" s="13">
        <v>2.2850000000000001</v>
      </c>
      <c r="D33" s="13">
        <v>2.5950000000000002</v>
      </c>
      <c r="E33" s="13">
        <v>2.512</v>
      </c>
      <c r="F33" s="13">
        <v>3.0019999999999998</v>
      </c>
      <c r="G33" s="8">
        <f t="shared" si="12"/>
        <v>2.5434000000000005</v>
      </c>
      <c r="H33" s="13">
        <f t="shared" si="13"/>
        <v>0.28692734271936471</v>
      </c>
      <c r="I33" s="13">
        <f t="shared" si="18"/>
        <v>2.2850000000000001</v>
      </c>
      <c r="J33" s="13">
        <f t="shared" si="19"/>
        <v>3.0019999999999998</v>
      </c>
      <c r="K33" s="30"/>
      <c r="L33" s="13">
        <v>1.478</v>
      </c>
      <c r="M33" s="13">
        <v>2.0499999999999998</v>
      </c>
      <c r="N33" s="13">
        <v>2.1869999999999998</v>
      </c>
      <c r="O33" s="13">
        <v>1.704</v>
      </c>
      <c r="P33" s="8">
        <f t="shared" si="14"/>
        <v>1.8547499999999999</v>
      </c>
      <c r="Q33" s="13">
        <f t="shared" si="15"/>
        <v>0.32309892705898424</v>
      </c>
      <c r="R33" s="13">
        <f t="shared" si="20"/>
        <v>1.478</v>
      </c>
      <c r="S33" s="13">
        <f t="shared" si="21"/>
        <v>2.1869999999999998</v>
      </c>
      <c r="T33" s="30"/>
      <c r="U33" s="13">
        <v>2.6240000000000001</v>
      </c>
      <c r="V33" s="13"/>
      <c r="W33" s="13">
        <v>2.0059999999999998</v>
      </c>
      <c r="X33" s="13">
        <v>1.7430000000000001</v>
      </c>
      <c r="Y33" s="13">
        <v>1.609</v>
      </c>
      <c r="Z33" s="13">
        <v>1.98</v>
      </c>
      <c r="AA33" s="8">
        <f t="shared" si="16"/>
        <v>1.8344999999999998</v>
      </c>
      <c r="AB33" s="13">
        <f t="shared" si="17"/>
        <v>0.19131562055061432</v>
      </c>
      <c r="AC33" s="13">
        <f t="shared" si="22"/>
        <v>1.609</v>
      </c>
      <c r="AD33" s="13">
        <f t="shared" si="23"/>
        <v>2.0059999999999998</v>
      </c>
    </row>
    <row r="34" spans="1:30" x14ac:dyDescent="0.15">
      <c r="A34" s="3" t="s">
        <v>16</v>
      </c>
      <c r="B34" s="13">
        <v>5</v>
      </c>
      <c r="C34" s="13">
        <v>4.9990000000000006</v>
      </c>
      <c r="D34" s="13">
        <v>4.9990000000000006</v>
      </c>
      <c r="E34" s="13">
        <v>5</v>
      </c>
      <c r="F34" s="13">
        <v>5</v>
      </c>
      <c r="G34" s="8">
        <f t="shared" si="12"/>
        <v>4.9996</v>
      </c>
      <c r="H34" s="13">
        <f t="shared" si="13"/>
        <v>5.4772255750486253E-4</v>
      </c>
      <c r="I34" s="13">
        <f t="shared" si="18"/>
        <v>4.9990000000000006</v>
      </c>
      <c r="J34" s="13">
        <f t="shared" si="19"/>
        <v>5</v>
      </c>
      <c r="K34" s="13"/>
      <c r="L34" s="13">
        <v>5</v>
      </c>
      <c r="M34" s="13">
        <v>5</v>
      </c>
      <c r="N34" s="13">
        <v>5</v>
      </c>
      <c r="O34" s="13">
        <v>5.0010000000000003</v>
      </c>
      <c r="P34" s="8">
        <f t="shared" si="14"/>
        <v>5.0002500000000003</v>
      </c>
      <c r="Q34" s="13">
        <f t="shared" si="15"/>
        <v>5.0000000000016698E-4</v>
      </c>
      <c r="R34" s="13">
        <f t="shared" si="20"/>
        <v>5</v>
      </c>
      <c r="S34" s="13">
        <f t="shared" si="21"/>
        <v>5.0010000000000003</v>
      </c>
      <c r="T34" s="13"/>
      <c r="U34" s="13">
        <v>5</v>
      </c>
      <c r="V34" s="13"/>
      <c r="W34" s="13">
        <v>5</v>
      </c>
      <c r="X34" s="13">
        <v>4.9990000000000006</v>
      </c>
      <c r="Y34" s="13">
        <v>5.0009999999999994</v>
      </c>
      <c r="Z34" s="13">
        <v>4.9990000000000006</v>
      </c>
      <c r="AA34" s="8">
        <f t="shared" si="16"/>
        <v>4.9997500000000006</v>
      </c>
      <c r="AB34" s="13">
        <f t="shared" si="17"/>
        <v>9.5742710775580748E-4</v>
      </c>
      <c r="AC34" s="13">
        <f t="shared" si="22"/>
        <v>4.9990000000000006</v>
      </c>
      <c r="AD34" s="13">
        <f t="shared" si="23"/>
        <v>5.0009999999999994</v>
      </c>
    </row>
    <row r="35" spans="1:30" ht="6.75" customHeight="1" x14ac:dyDescent="0.15">
      <c r="A35" s="3"/>
      <c r="B35" s="14"/>
      <c r="C35" s="14"/>
      <c r="D35" s="14"/>
      <c r="E35" s="14"/>
      <c r="F35" s="14"/>
      <c r="G35" s="8"/>
      <c r="H35" s="13"/>
      <c r="I35" s="13"/>
      <c r="J35" s="13"/>
      <c r="K35" s="30"/>
      <c r="L35" s="14"/>
      <c r="M35" s="14"/>
      <c r="N35" s="14"/>
      <c r="O35" s="14"/>
      <c r="P35" s="9"/>
      <c r="Q35" s="13"/>
      <c r="S35" s="13"/>
      <c r="T35" s="30"/>
      <c r="U35" s="14"/>
      <c r="V35" s="14"/>
      <c r="W35" s="14"/>
      <c r="X35" s="14"/>
      <c r="Y35" s="14"/>
      <c r="Z35" s="14"/>
      <c r="AA35" s="8"/>
      <c r="AB35" s="13"/>
      <c r="AC35" s="13"/>
      <c r="AD35" s="13"/>
    </row>
    <row r="36" spans="1:30" ht="15" x14ac:dyDescent="0.15">
      <c r="A36" s="1" t="s">
        <v>74</v>
      </c>
      <c r="B36" s="13">
        <v>1.925</v>
      </c>
      <c r="C36" s="13">
        <v>1.1813</v>
      </c>
      <c r="D36" s="13">
        <v>1.4590000000000001</v>
      </c>
      <c r="E36" s="13">
        <v>1.744</v>
      </c>
      <c r="F36" s="13">
        <v>1.1739999999999999</v>
      </c>
      <c r="G36" s="8">
        <f t="shared" si="12"/>
        <v>1.4966599999999999</v>
      </c>
      <c r="H36" s="13">
        <f t="shared" si="13"/>
        <v>0.33527299026315888</v>
      </c>
      <c r="I36" s="13">
        <f t="shared" si="18"/>
        <v>1.1739999999999999</v>
      </c>
      <c r="J36" s="13">
        <f t="shared" si="19"/>
        <v>1.925</v>
      </c>
      <c r="K36" s="30"/>
      <c r="L36" s="13">
        <v>2</v>
      </c>
      <c r="M36" s="13">
        <v>2</v>
      </c>
      <c r="N36" s="13">
        <v>1.625</v>
      </c>
      <c r="O36" s="13">
        <v>1.9770000000000001</v>
      </c>
      <c r="P36" s="8">
        <f t="shared" si="14"/>
        <v>1.9005000000000001</v>
      </c>
      <c r="Q36" s="13">
        <f t="shared" si="15"/>
        <v>0.18398641254179615</v>
      </c>
      <c r="R36" s="13">
        <f t="shared" si="20"/>
        <v>1.625</v>
      </c>
      <c r="S36" s="13">
        <f t="shared" si="21"/>
        <v>2</v>
      </c>
      <c r="T36" s="30"/>
      <c r="U36" s="13">
        <v>1.159</v>
      </c>
      <c r="V36" s="13"/>
      <c r="W36" s="13">
        <v>1.8919999999999999</v>
      </c>
      <c r="X36" s="13">
        <v>1.907</v>
      </c>
      <c r="Y36" s="13">
        <v>2</v>
      </c>
      <c r="Z36" s="13">
        <v>1.97</v>
      </c>
      <c r="AA36" s="8">
        <f t="shared" si="16"/>
        <v>1.9422499999999998</v>
      </c>
      <c r="AB36" s="13">
        <f t="shared" si="17"/>
        <v>5.1227434056372589E-2</v>
      </c>
      <c r="AC36" s="13">
        <f t="shared" si="22"/>
        <v>1.8919999999999999</v>
      </c>
      <c r="AD36" s="13">
        <f t="shared" si="23"/>
        <v>2</v>
      </c>
    </row>
    <row r="37" spans="1:30" ht="15" x14ac:dyDescent="0.15">
      <c r="A37" s="1" t="s">
        <v>75</v>
      </c>
      <c r="B37" s="13">
        <v>7.4999999999999997E-2</v>
      </c>
      <c r="C37" s="15">
        <v>0.05</v>
      </c>
      <c r="D37" s="13">
        <v>0.219</v>
      </c>
      <c r="E37" s="13">
        <v>0.06</v>
      </c>
      <c r="F37" s="13">
        <v>0.72599999999999998</v>
      </c>
      <c r="G37" s="8">
        <f t="shared" si="12"/>
        <v>0.22599999999999998</v>
      </c>
      <c r="H37" s="13">
        <f t="shared" si="13"/>
        <v>0.2878289422556391</v>
      </c>
      <c r="I37" s="13">
        <f t="shared" si="18"/>
        <v>0.05</v>
      </c>
      <c r="J37" s="13">
        <f t="shared" si="19"/>
        <v>0.72599999999999998</v>
      </c>
      <c r="K37" s="30"/>
      <c r="L37" s="15">
        <v>0</v>
      </c>
      <c r="M37" s="15">
        <v>0</v>
      </c>
      <c r="N37" s="13">
        <v>4.8000000000000001E-2</v>
      </c>
      <c r="O37" s="13">
        <v>2.3E-2</v>
      </c>
      <c r="P37" s="8">
        <f t="shared" si="14"/>
        <v>1.7750000000000002E-2</v>
      </c>
      <c r="Q37" s="13">
        <f t="shared" si="15"/>
        <v>2.2896506283710618E-2</v>
      </c>
      <c r="R37" s="30">
        <f t="shared" si="20"/>
        <v>0</v>
      </c>
      <c r="S37" s="13">
        <f t="shared" si="21"/>
        <v>4.8000000000000001E-2</v>
      </c>
      <c r="T37" s="30"/>
      <c r="U37" s="13">
        <v>0.373</v>
      </c>
      <c r="V37" s="13"/>
      <c r="W37" s="13">
        <v>0.108</v>
      </c>
      <c r="X37" s="13">
        <v>9.2999999999999999E-2</v>
      </c>
      <c r="Y37" s="15">
        <v>0</v>
      </c>
      <c r="Z37" s="13">
        <v>0.03</v>
      </c>
      <c r="AA37" s="8">
        <f t="shared" si="16"/>
        <v>5.7750000000000003E-2</v>
      </c>
      <c r="AB37" s="13">
        <f t="shared" si="17"/>
        <v>5.1227434056372562E-2</v>
      </c>
      <c r="AC37" s="15">
        <f t="shared" si="22"/>
        <v>0</v>
      </c>
      <c r="AD37" s="13">
        <f t="shared" si="23"/>
        <v>0.108</v>
      </c>
    </row>
    <row r="38" spans="1:30" x14ac:dyDescent="0.15">
      <c r="A38" s="3" t="s">
        <v>17</v>
      </c>
      <c r="B38" s="13">
        <v>2</v>
      </c>
      <c r="C38" s="13">
        <v>1.2313000000000001</v>
      </c>
      <c r="D38" s="13">
        <v>1.6780000000000002</v>
      </c>
      <c r="E38" s="13">
        <v>1.804</v>
      </c>
      <c r="F38" s="13">
        <v>1.9</v>
      </c>
      <c r="G38" s="8">
        <f t="shared" si="12"/>
        <v>1.7226600000000001</v>
      </c>
      <c r="H38" s="13">
        <f t="shared" si="13"/>
        <v>0.29933773233590127</v>
      </c>
      <c r="I38" s="13">
        <f t="shared" si="18"/>
        <v>1.2313000000000001</v>
      </c>
      <c r="J38" s="13">
        <f t="shared" si="19"/>
        <v>2</v>
      </c>
      <c r="K38" s="30"/>
      <c r="L38" s="13">
        <v>2</v>
      </c>
      <c r="M38" s="13">
        <v>2</v>
      </c>
      <c r="N38" s="13">
        <v>1.673</v>
      </c>
      <c r="O38" s="13">
        <v>2</v>
      </c>
      <c r="P38" s="8">
        <f t="shared" si="14"/>
        <v>1.91825</v>
      </c>
      <c r="Q38" s="13">
        <f t="shared" si="15"/>
        <v>0.16349999999999998</v>
      </c>
      <c r="R38" s="13">
        <f t="shared" si="20"/>
        <v>1.673</v>
      </c>
      <c r="S38" s="13">
        <f t="shared" si="21"/>
        <v>2</v>
      </c>
      <c r="T38" s="30"/>
      <c r="U38" s="13">
        <v>1.532</v>
      </c>
      <c r="V38" s="13"/>
      <c r="W38" s="13">
        <v>2</v>
      </c>
      <c r="X38" s="13">
        <v>2</v>
      </c>
      <c r="Y38" s="13">
        <v>2</v>
      </c>
      <c r="Z38" s="13">
        <v>2</v>
      </c>
      <c r="AA38" s="8">
        <f t="shared" si="16"/>
        <v>2</v>
      </c>
      <c r="AB38" s="13">
        <f>STDEV(W38:Z38)</f>
        <v>0</v>
      </c>
      <c r="AC38" s="13">
        <f t="shared" si="22"/>
        <v>2</v>
      </c>
      <c r="AD38" s="13">
        <f t="shared" si="23"/>
        <v>2</v>
      </c>
    </row>
    <row r="39" spans="1:30" ht="4.5" customHeight="1" x14ac:dyDescent="0.15">
      <c r="A39" s="3"/>
      <c r="B39" s="13"/>
      <c r="C39" s="13"/>
      <c r="D39" s="13"/>
      <c r="E39" s="13"/>
      <c r="F39" s="13"/>
      <c r="G39" s="8"/>
      <c r="H39" s="13"/>
      <c r="I39" s="13"/>
      <c r="J39" s="13"/>
      <c r="K39" s="30"/>
      <c r="L39" s="13"/>
      <c r="M39" s="13"/>
      <c r="N39" s="13"/>
      <c r="O39" s="13"/>
      <c r="P39" s="8"/>
      <c r="Q39" s="13"/>
      <c r="R39" s="13"/>
      <c r="S39" s="30"/>
      <c r="T39" s="30"/>
      <c r="U39" s="13"/>
      <c r="V39" s="13"/>
      <c r="W39" s="13"/>
      <c r="X39" s="13"/>
      <c r="Y39" s="13"/>
      <c r="Z39" s="13"/>
      <c r="AA39" s="8"/>
      <c r="AB39" s="13"/>
      <c r="AC39" s="13"/>
      <c r="AD39" s="13"/>
    </row>
    <row r="40" spans="1:30" ht="15" x14ac:dyDescent="0.15">
      <c r="A40" s="1" t="s">
        <v>60</v>
      </c>
      <c r="B40" s="13">
        <v>0.14000000000000001</v>
      </c>
      <c r="C40" s="15">
        <v>0</v>
      </c>
      <c r="D40" s="15">
        <v>0</v>
      </c>
      <c r="E40" s="15">
        <v>0</v>
      </c>
      <c r="F40" s="15">
        <v>0</v>
      </c>
      <c r="G40" s="8">
        <f t="shared" si="12"/>
        <v>2.8000000000000004E-2</v>
      </c>
      <c r="H40" s="13">
        <f t="shared" si="13"/>
        <v>6.2609903369994113E-2</v>
      </c>
      <c r="I40" s="30">
        <f t="shared" si="18"/>
        <v>0</v>
      </c>
      <c r="J40" s="13">
        <f t="shared" si="19"/>
        <v>0.14000000000000001</v>
      </c>
      <c r="K40" s="30"/>
      <c r="L40" s="13">
        <v>0.11</v>
      </c>
      <c r="M40" s="13">
        <v>0.11</v>
      </c>
      <c r="N40" s="13">
        <v>0</v>
      </c>
      <c r="O40" s="13">
        <v>7.0000000000000007E-2</v>
      </c>
      <c r="P40" s="8">
        <f t="shared" si="14"/>
        <v>7.2500000000000009E-2</v>
      </c>
      <c r="Q40" s="13">
        <v>0.05</v>
      </c>
      <c r="R40" s="13">
        <f t="shared" si="20"/>
        <v>0</v>
      </c>
      <c r="S40" s="30">
        <f t="shared" si="21"/>
        <v>0.11</v>
      </c>
      <c r="T40" s="30"/>
      <c r="U40" s="15">
        <v>0</v>
      </c>
      <c r="V40" s="15"/>
      <c r="W40" s="15">
        <v>0</v>
      </c>
      <c r="X40" s="15">
        <v>0.03</v>
      </c>
      <c r="Y40" s="13">
        <v>8.5999999999999993E-2</v>
      </c>
      <c r="Z40" s="13">
        <v>6.4000000000000001E-2</v>
      </c>
      <c r="AA40" s="8">
        <f t="shared" si="16"/>
        <v>4.4999999999999998E-2</v>
      </c>
      <c r="AB40" s="13">
        <f t="shared" si="17"/>
        <v>3.7824154540011423E-2</v>
      </c>
      <c r="AC40" s="15">
        <f t="shared" si="22"/>
        <v>0</v>
      </c>
      <c r="AD40" s="13">
        <f t="shared" si="23"/>
        <v>8.5999999999999993E-2</v>
      </c>
    </row>
    <row r="41" spans="1:30" ht="15" x14ac:dyDescent="0.15">
      <c r="A41" s="1" t="s">
        <v>76</v>
      </c>
      <c r="B41" s="15">
        <v>0</v>
      </c>
      <c r="C41" s="15">
        <v>0</v>
      </c>
      <c r="D41" s="15">
        <v>0</v>
      </c>
      <c r="E41" s="15">
        <v>0</v>
      </c>
      <c r="F41" s="30">
        <v>0</v>
      </c>
      <c r="G41" s="9">
        <f t="shared" si="12"/>
        <v>0</v>
      </c>
      <c r="H41" s="15">
        <f t="shared" si="13"/>
        <v>0</v>
      </c>
      <c r="I41" s="15">
        <f t="shared" si="18"/>
        <v>0</v>
      </c>
      <c r="J41" s="15">
        <f t="shared" si="19"/>
        <v>0</v>
      </c>
      <c r="K41" s="30"/>
      <c r="L41" s="13">
        <v>0.28299999999999997</v>
      </c>
      <c r="M41" s="13">
        <v>0.17599999999999999</v>
      </c>
      <c r="N41" s="15">
        <v>0</v>
      </c>
      <c r="O41" s="15">
        <v>0</v>
      </c>
      <c r="P41" s="8">
        <f t="shared" si="14"/>
        <v>0.11474999999999999</v>
      </c>
      <c r="Q41" s="13">
        <f t="shared" si="15"/>
        <v>0.13951672540117424</v>
      </c>
      <c r="R41" s="30">
        <f t="shared" si="20"/>
        <v>0</v>
      </c>
      <c r="S41" s="13">
        <f t="shared" si="21"/>
        <v>0.28299999999999997</v>
      </c>
      <c r="T41" s="30"/>
      <c r="U41" s="15">
        <v>0</v>
      </c>
      <c r="V41" s="15"/>
      <c r="W41" s="15">
        <v>0</v>
      </c>
      <c r="X41" s="15">
        <v>0</v>
      </c>
      <c r="Y41" s="15">
        <v>0</v>
      </c>
      <c r="Z41" s="15">
        <v>0</v>
      </c>
      <c r="AA41" s="10">
        <f t="shared" si="16"/>
        <v>0</v>
      </c>
      <c r="AB41" s="15">
        <f t="shared" si="17"/>
        <v>0</v>
      </c>
      <c r="AC41" s="15">
        <f t="shared" si="22"/>
        <v>0</v>
      </c>
      <c r="AD41" s="15">
        <f t="shared" si="23"/>
        <v>0</v>
      </c>
    </row>
    <row r="42" spans="1:30" x14ac:dyDescent="0.15">
      <c r="A42" s="3" t="s">
        <v>18</v>
      </c>
      <c r="B42" s="13">
        <v>0.14000000000000001</v>
      </c>
      <c r="C42" s="15">
        <v>0</v>
      </c>
      <c r="D42" s="15">
        <v>0</v>
      </c>
      <c r="E42" s="15">
        <v>0</v>
      </c>
      <c r="F42" s="15">
        <v>0</v>
      </c>
      <c r="G42" s="8">
        <f t="shared" si="12"/>
        <v>2.8000000000000004E-2</v>
      </c>
      <c r="H42" s="13">
        <f t="shared" si="13"/>
        <v>6.2609903369994113E-2</v>
      </c>
      <c r="I42" s="30">
        <f t="shared" si="18"/>
        <v>0</v>
      </c>
      <c r="J42" s="13">
        <f t="shared" si="19"/>
        <v>0.14000000000000001</v>
      </c>
      <c r="K42" s="30"/>
      <c r="L42" s="13">
        <v>0.38999999999999996</v>
      </c>
      <c r="M42" s="13">
        <v>0.28999999999999998</v>
      </c>
      <c r="N42" s="15">
        <v>0</v>
      </c>
      <c r="O42" s="13">
        <v>6.5000000000000002E-2</v>
      </c>
      <c r="P42" s="8">
        <f t="shared" si="14"/>
        <v>0.18624999999999997</v>
      </c>
      <c r="Q42" s="13">
        <f t="shared" si="15"/>
        <v>0.18409123643816763</v>
      </c>
      <c r="R42" s="30">
        <f t="shared" si="20"/>
        <v>0</v>
      </c>
      <c r="S42" s="30">
        <f t="shared" si="21"/>
        <v>0.38999999999999996</v>
      </c>
      <c r="T42" s="30"/>
      <c r="U42" s="15">
        <v>0</v>
      </c>
      <c r="V42" s="15"/>
      <c r="W42" s="15">
        <v>0</v>
      </c>
      <c r="X42" s="13">
        <v>0.03</v>
      </c>
      <c r="Y42" s="15">
        <f>SUM(Y40:Y41)</f>
        <v>8.5999999999999993E-2</v>
      </c>
      <c r="Z42" s="15">
        <f>SUM(Z40:Z41)</f>
        <v>6.4000000000000001E-2</v>
      </c>
      <c r="AA42" s="8">
        <f t="shared" si="16"/>
        <v>4.4999999999999998E-2</v>
      </c>
      <c r="AB42" s="13">
        <f t="shared" si="17"/>
        <v>3.7824154540011423E-2</v>
      </c>
      <c r="AC42" s="15">
        <f t="shared" si="22"/>
        <v>0</v>
      </c>
      <c r="AD42" s="13">
        <f t="shared" si="23"/>
        <v>8.5999999999999993E-2</v>
      </c>
    </row>
    <row r="43" spans="1:30" ht="6.75" customHeight="1" x14ac:dyDescent="0.15">
      <c r="A43" s="3"/>
      <c r="B43" s="13"/>
      <c r="C43" s="15"/>
      <c r="D43" s="15"/>
      <c r="E43" s="15"/>
      <c r="F43" s="15"/>
      <c r="G43" s="8"/>
      <c r="H43" s="13"/>
      <c r="J43" s="13"/>
      <c r="K43" s="30"/>
      <c r="L43" s="13"/>
      <c r="M43" s="13"/>
      <c r="N43" s="15"/>
      <c r="O43" s="13"/>
      <c r="P43" s="8"/>
      <c r="Q43" s="13"/>
      <c r="S43" s="30"/>
      <c r="T43" s="30"/>
      <c r="U43" s="15"/>
      <c r="V43" s="15"/>
      <c r="W43" s="15"/>
      <c r="X43" s="13"/>
      <c r="Y43" s="15"/>
      <c r="Z43" s="15"/>
      <c r="AA43" s="8"/>
      <c r="AB43" s="13"/>
      <c r="AC43" s="15"/>
      <c r="AD43" s="13"/>
    </row>
    <row r="44" spans="1:30" x14ac:dyDescent="0.15">
      <c r="A44" s="3" t="s">
        <v>23</v>
      </c>
      <c r="B44" s="13">
        <f t="shared" ref="B44:G44" si="24">SUM(B25+B34+B38+B42)</f>
        <v>15.002000000000001</v>
      </c>
      <c r="C44" s="13">
        <f t="shared" si="24"/>
        <v>14.2303</v>
      </c>
      <c r="D44" s="13">
        <f t="shared" si="24"/>
        <v>14.673000000000002</v>
      </c>
      <c r="E44" s="13">
        <f t="shared" si="24"/>
        <v>14.804</v>
      </c>
      <c r="F44" s="13">
        <f t="shared" si="24"/>
        <v>14.9</v>
      </c>
      <c r="G44" s="8">
        <f t="shared" si="24"/>
        <v>14.72186</v>
      </c>
      <c r="H44" s="13">
        <f t="shared" ref="H44" si="25">STDEV(B44:F44)</f>
        <v>0.30040713706568317</v>
      </c>
      <c r="I44" s="13">
        <f t="shared" ref="I44" si="26">MIN(B44:F44)</f>
        <v>14.2303</v>
      </c>
      <c r="J44" s="13">
        <f t="shared" ref="J44" si="27">MAX(B44:F44)</f>
        <v>15.002000000000001</v>
      </c>
      <c r="K44" s="13"/>
      <c r="L44" s="13">
        <f>SUM(L25+L34+L38+L42)</f>
        <v>15.054</v>
      </c>
      <c r="M44" s="13">
        <f>SUM(M25+M34+M38+M42)</f>
        <v>15</v>
      </c>
      <c r="N44" s="13">
        <f>SUM(N25+N34+N38+N42)</f>
        <v>14.677</v>
      </c>
      <c r="O44" s="13">
        <f>SUM(O25+O34+O38+O42)</f>
        <v>15.028</v>
      </c>
      <c r="P44" s="8">
        <f t="shared" si="14"/>
        <v>14.93975</v>
      </c>
      <c r="Q44" s="13">
        <f t="shared" si="15"/>
        <v>0.17654909609888536</v>
      </c>
      <c r="R44" s="13">
        <f t="shared" si="20"/>
        <v>14.677</v>
      </c>
      <c r="S44" s="13">
        <f>MAX(L44:O44)</f>
        <v>15.054</v>
      </c>
      <c r="T44" s="13"/>
      <c r="U44" s="13">
        <f>SUM(U25+U34+U38+U42)</f>
        <v>14.532</v>
      </c>
      <c r="V44" s="13"/>
      <c r="W44" s="13">
        <f>SUM(W25+W34+W38+W42)</f>
        <v>15</v>
      </c>
      <c r="X44" s="13">
        <f>SUM(X25+X34+X38+X42)</f>
        <v>15.017999999999999</v>
      </c>
      <c r="Y44" s="13">
        <f>SUM(Y25+Y34+Y38+Y42)</f>
        <v>15.031000000000001</v>
      </c>
      <c r="Z44" s="13">
        <f>SUM(Z25+Z34+Z38+Z42)</f>
        <v>14.999000000000001</v>
      </c>
      <c r="AA44" s="8">
        <f t="shared" si="16"/>
        <v>15.012</v>
      </c>
      <c r="AB44" s="13">
        <f t="shared" si="17"/>
        <v>1.5383974345619044E-2</v>
      </c>
      <c r="AC44" s="13">
        <f t="shared" si="22"/>
        <v>14.999000000000001</v>
      </c>
      <c r="AD44" s="13">
        <f t="shared" si="23"/>
        <v>15.031000000000001</v>
      </c>
    </row>
    <row r="45" spans="1:30" ht="3.75" customHeight="1" x14ac:dyDescent="0.15">
      <c r="A45" s="3"/>
      <c r="B45" s="14"/>
      <c r="C45" s="14"/>
      <c r="D45" s="14"/>
      <c r="E45" s="14"/>
      <c r="F45" s="14"/>
      <c r="G45" s="9"/>
      <c r="H45" s="13"/>
      <c r="I45" s="14"/>
      <c r="J45" s="14"/>
      <c r="K45" s="14"/>
      <c r="L45" s="14"/>
      <c r="M45" s="14"/>
      <c r="N45" s="14"/>
      <c r="O45" s="14"/>
      <c r="P45" s="9"/>
      <c r="Q45" s="13"/>
      <c r="R45" s="14"/>
      <c r="S45" s="14"/>
      <c r="T45" s="30"/>
      <c r="U45" s="14"/>
      <c r="V45" s="14"/>
      <c r="W45" s="14"/>
      <c r="X45" s="14"/>
      <c r="Y45" s="14"/>
      <c r="Z45" s="14"/>
      <c r="AA45" s="9"/>
      <c r="AB45" s="13"/>
      <c r="AC45" s="13"/>
      <c r="AD45" s="13"/>
    </row>
    <row r="46" spans="1:30" ht="15" x14ac:dyDescent="0.15">
      <c r="A46" s="18" t="s">
        <v>63</v>
      </c>
      <c r="B46" s="22">
        <f t="shared" ref="B46:G46" si="28">(B36+B33)/(B36+B33+B31)</f>
        <v>0.65454545454545454</v>
      </c>
      <c r="C46" s="22">
        <f t="shared" si="28"/>
        <v>0.5944300584775265</v>
      </c>
      <c r="D46" s="22">
        <f t="shared" si="28"/>
        <v>0.70898915704791887</v>
      </c>
      <c r="E46" s="22">
        <f t="shared" si="28"/>
        <v>0.67770700636942671</v>
      </c>
      <c r="F46" s="22">
        <f t="shared" si="28"/>
        <v>0.7180192572214581</v>
      </c>
      <c r="G46" s="23">
        <f t="shared" si="28"/>
        <v>0.67032018927968195</v>
      </c>
      <c r="H46" s="22"/>
      <c r="I46" s="22"/>
      <c r="J46" s="22"/>
      <c r="L46" s="22">
        <f>(L36+L33)/(L36+L33+L31)</f>
        <v>0.57147551758133419</v>
      </c>
      <c r="M46" s="22">
        <f>(M36+M33)/(M36+M33+M31)</f>
        <v>0.64234734337827126</v>
      </c>
      <c r="N46" s="22">
        <f>(N36+N33)/(N36+N33+N31)</f>
        <v>0.65611015490533564</v>
      </c>
      <c r="O46" s="22">
        <f>(O36+O33)/(O36+O33+O31)</f>
        <v>0.54874776386404289</v>
      </c>
      <c r="P46" s="23">
        <f>(P36+P33)/(P36+P33+P31)</f>
        <v>0.60303504757316639</v>
      </c>
      <c r="Q46" s="23"/>
      <c r="R46" s="23"/>
      <c r="S46" s="23"/>
      <c r="U46" s="22">
        <f>(U36+U33)/(U36+U33+U31)</f>
        <v>0.73713951675759937</v>
      </c>
      <c r="V46" s="15"/>
      <c r="W46" s="22">
        <f>(W36+W33)/(W36+W33+W31)</f>
        <v>0.58005952380952375</v>
      </c>
      <c r="X46" s="22">
        <f>(X36+X33)/(X36+X33+X31)</f>
        <v>0.53882491880720396</v>
      </c>
      <c r="Y46" s="22">
        <f>(Y36+Y33)/(Y36+Y33+Y31)</f>
        <v>0.53482513337285131</v>
      </c>
      <c r="Z46" s="22">
        <f>(Z36+Z33)/(Z36+Z33+Z31)</f>
        <v>0.57580174927113703</v>
      </c>
      <c r="AA46" s="23">
        <f>(AA36+AA33)/(AA36+AA33+AA31)</f>
        <v>0.55741273706737515</v>
      </c>
      <c r="AB46" s="3"/>
    </row>
    <row r="47" spans="1:30" x14ac:dyDescent="0.15">
      <c r="A47" s="3" t="s">
        <v>58</v>
      </c>
      <c r="B47" s="30">
        <f>B38/B34</f>
        <v>0.4</v>
      </c>
      <c r="C47" s="13">
        <f t="shared" ref="C47:G47" si="29">C38/C34</f>
        <v>0.24630926185237045</v>
      </c>
      <c r="D47" s="13">
        <f t="shared" si="29"/>
        <v>0.3356671334266853</v>
      </c>
      <c r="E47" s="13">
        <f t="shared" si="29"/>
        <v>0.36080000000000001</v>
      </c>
      <c r="F47" s="30">
        <f t="shared" si="29"/>
        <v>0.38</v>
      </c>
      <c r="G47" s="8">
        <f t="shared" si="29"/>
        <v>0.34455956476518124</v>
      </c>
      <c r="L47" s="30">
        <f t="shared" ref="L47:P47" si="30">L38/L34</f>
        <v>0.4</v>
      </c>
      <c r="M47" s="30">
        <f t="shared" si="30"/>
        <v>0.4</v>
      </c>
      <c r="N47" s="13">
        <f t="shared" si="30"/>
        <v>0.33460000000000001</v>
      </c>
      <c r="O47" s="30">
        <f t="shared" si="30"/>
        <v>0.3999200159968006</v>
      </c>
      <c r="P47" s="8">
        <f t="shared" si="30"/>
        <v>0.38363081845907704</v>
      </c>
      <c r="U47" s="13">
        <f t="shared" ref="U47:AA47" si="31">U38/U34</f>
        <v>0.30640000000000001</v>
      </c>
      <c r="W47" s="30">
        <f t="shared" si="31"/>
        <v>0.4</v>
      </c>
      <c r="X47" s="30">
        <f t="shared" si="31"/>
        <v>0.40008001600320059</v>
      </c>
      <c r="Y47" s="30">
        <f t="shared" si="31"/>
        <v>0.39992001599680066</v>
      </c>
      <c r="Z47" s="30">
        <f t="shared" si="31"/>
        <v>0.40008001600320059</v>
      </c>
      <c r="AA47" s="7">
        <f t="shared" si="31"/>
        <v>0.40002000100004997</v>
      </c>
      <c r="AB47" s="3"/>
    </row>
    <row r="48" spans="1:30" ht="9" customHeight="1" x14ac:dyDescent="0.15">
      <c r="A48" s="3"/>
      <c r="C48" s="13"/>
      <c r="D48" s="13"/>
      <c r="E48" s="13"/>
      <c r="G48" s="8"/>
      <c r="N48" s="13"/>
      <c r="P48" s="8"/>
      <c r="U48" s="8"/>
      <c r="AA48" s="7"/>
      <c r="AB48" s="3"/>
    </row>
    <row r="49" spans="1:30" s="11" customFormat="1" x14ac:dyDescent="0.15">
      <c r="A49" s="4" t="s">
        <v>85</v>
      </c>
      <c r="B49" s="30"/>
      <c r="C49" s="30"/>
      <c r="D49" s="30"/>
      <c r="E49" s="30"/>
      <c r="F49" s="7"/>
      <c r="G49" s="30"/>
      <c r="H49" s="30"/>
      <c r="I49" s="30"/>
      <c r="J49" s="7"/>
      <c r="K49" s="13"/>
      <c r="L49" s="13"/>
      <c r="M49" s="13"/>
      <c r="N49" s="13"/>
      <c r="O49" s="30"/>
      <c r="P49" s="13"/>
      <c r="Q49" s="13"/>
      <c r="R49" s="30"/>
      <c r="U49" s="30"/>
      <c r="V49" s="30"/>
      <c r="W49" s="30"/>
      <c r="X49" s="30"/>
      <c r="Y49" s="30"/>
      <c r="Z49" s="30"/>
      <c r="AA49" s="18"/>
      <c r="AB49" s="4"/>
      <c r="AC49" s="30"/>
      <c r="AD49" s="30"/>
    </row>
    <row r="50" spans="1:30" s="11" customFormat="1" x14ac:dyDescent="0.15">
      <c r="A50" s="1" t="s">
        <v>79</v>
      </c>
      <c r="B50" s="30"/>
      <c r="C50" s="30"/>
      <c r="D50" s="30"/>
      <c r="E50" s="30"/>
      <c r="F50" s="7"/>
      <c r="G50" s="30"/>
      <c r="H50" s="30"/>
      <c r="I50" s="30"/>
      <c r="J50" s="7"/>
      <c r="K50" s="30"/>
      <c r="L50" s="30"/>
      <c r="M50" s="30"/>
      <c r="N50" s="30"/>
      <c r="O50" s="30"/>
      <c r="P50" s="30"/>
      <c r="Q50" s="30"/>
      <c r="R50" s="30"/>
      <c r="U50" s="30"/>
      <c r="V50" s="30"/>
      <c r="W50" s="30"/>
      <c r="X50" s="30"/>
      <c r="Y50" s="30"/>
      <c r="Z50" s="30"/>
      <c r="AA50" s="18"/>
      <c r="AB50" s="1"/>
      <c r="AC50" s="30"/>
      <c r="AD50" s="30"/>
    </row>
    <row r="51" spans="1:30" s="11" customFormat="1" x14ac:dyDescent="0.15">
      <c r="A51" s="1" t="s">
        <v>77</v>
      </c>
      <c r="B51" s="30"/>
      <c r="D51" s="30"/>
      <c r="E51" s="30"/>
      <c r="F51" s="7"/>
      <c r="G51" s="30"/>
      <c r="H51" s="30"/>
      <c r="I51" s="30"/>
      <c r="J51" s="7"/>
      <c r="K51" s="30"/>
      <c r="L51" s="30"/>
      <c r="M51" s="30"/>
      <c r="N51" s="30"/>
      <c r="O51" s="30"/>
      <c r="P51" s="30"/>
      <c r="Q51" s="30"/>
      <c r="R51" s="30"/>
      <c r="U51" s="30"/>
      <c r="V51" s="30"/>
      <c r="W51" s="30"/>
      <c r="X51" s="30"/>
      <c r="Y51" s="30"/>
      <c r="Z51" s="30"/>
      <c r="AA51" s="18"/>
      <c r="AB51" s="1"/>
      <c r="AC51" s="30"/>
      <c r="AD51" s="30"/>
    </row>
  </sheetData>
  <mergeCells count="4">
    <mergeCell ref="B5:J5"/>
    <mergeCell ref="L5:S5"/>
    <mergeCell ref="B6:E6"/>
    <mergeCell ref="U5:Z5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1 Ca-amphiboles </vt:lpstr>
      <vt:lpstr>Table 2 Mg-Fe amphiboles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Cristiana Ciobanu</dc:creator>
  <cp:lastModifiedBy>Christine Elrod</cp:lastModifiedBy>
  <cp:lastPrinted>2023-11-10T01:38:13Z</cp:lastPrinted>
  <dcterms:created xsi:type="dcterms:W3CDTF">2023-10-31T04:41:39Z</dcterms:created>
  <dcterms:modified xsi:type="dcterms:W3CDTF">2024-07-24T18:50:30Z</dcterms:modified>
</cp:coreProperties>
</file>