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/>
  <mc:AlternateContent xmlns:mc="http://schemas.openxmlformats.org/markup-compatibility/2006">
    <mc:Choice Requires="x15">
      <x15ac:absPath xmlns:x15ac="http://schemas.microsoft.com/office/spreadsheetml/2010/11/ac" url="https://minsocam-my.sharepoint.com/personal/rrussell_minsocam_org/Documents/All the files/25-03 March files/3_9271R1 Wang/AM-25-39271/"/>
    </mc:Choice>
  </mc:AlternateContent>
  <xr:revisionPtr revIDLastSave="3" documentId="13_ncr:1_{79507C5F-B54B-4B1E-B83D-46258EA57101}" xr6:coauthVersionLast="47" xr6:coauthVersionMax="47" xr10:uidLastSave="{B7AA09E8-6812-AA4C-96C0-9A8FECD61AF1}"/>
  <bookViews>
    <workbookView xWindow="0" yWindow="500" windowWidth="29660" windowHeight="192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15" i="1" l="1"/>
  <c r="AI18" i="1"/>
  <c r="AI19" i="1"/>
  <c r="AI31" i="1"/>
  <c r="AI34" i="1"/>
  <c r="AI35" i="1"/>
  <c r="AI47" i="1"/>
  <c r="AI50" i="1"/>
  <c r="AI51" i="1"/>
  <c r="AI63" i="1"/>
  <c r="AI66" i="1"/>
  <c r="AI67" i="1"/>
  <c r="AI69" i="1"/>
  <c r="AI78" i="1"/>
  <c r="AI79" i="1"/>
  <c r="AI82" i="1"/>
  <c r="AI83" i="1"/>
  <c r="AI85" i="1"/>
  <c r="AI94" i="1"/>
  <c r="AI95" i="1"/>
  <c r="AI98" i="1"/>
  <c r="AI99" i="1"/>
  <c r="AI101" i="1"/>
  <c r="AI107" i="1"/>
  <c r="AI110" i="1"/>
  <c r="AI111" i="1"/>
  <c r="AI113" i="1"/>
  <c r="AI114" i="1"/>
  <c r="AI115" i="1"/>
  <c r="AI117" i="1"/>
  <c r="AI123" i="1"/>
  <c r="AI126" i="1"/>
  <c r="AI127" i="1"/>
  <c r="AI129" i="1"/>
  <c r="AI130" i="1"/>
  <c r="AI131" i="1"/>
  <c r="AI133" i="1"/>
  <c r="AI139" i="1"/>
  <c r="AI142" i="1"/>
  <c r="AI143" i="1"/>
  <c r="AI145" i="1"/>
  <c r="AI146" i="1"/>
  <c r="AI147" i="1"/>
  <c r="AI148" i="1"/>
  <c r="AI149" i="1"/>
  <c r="AI155" i="1"/>
  <c r="AI158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5" i="1"/>
  <c r="N6" i="1"/>
  <c r="AB158" i="1"/>
  <c r="AH158" i="1"/>
  <c r="AG158" i="1"/>
  <c r="AJ158" i="1" s="1"/>
  <c r="AF158" i="1"/>
  <c r="AB157" i="1"/>
  <c r="AC157" i="1" s="1"/>
  <c r="AH157" i="1"/>
  <c r="AI157" i="1" s="1"/>
  <c r="AG157" i="1"/>
  <c r="AJ157" i="1" s="1"/>
  <c r="AF157" i="1"/>
  <c r="AB156" i="1"/>
  <c r="AD156" i="1" s="1"/>
  <c r="AH156" i="1"/>
  <c r="AI156" i="1" s="1"/>
  <c r="AG156" i="1"/>
  <c r="AJ156" i="1" s="1"/>
  <c r="AF156" i="1"/>
  <c r="AB155" i="1"/>
  <c r="AH155" i="1"/>
  <c r="AG155" i="1"/>
  <c r="AJ155" i="1" s="1"/>
  <c r="AF155" i="1"/>
  <c r="AB154" i="1"/>
  <c r="AH154" i="1"/>
  <c r="AI154" i="1" s="1"/>
  <c r="AG154" i="1"/>
  <c r="AJ154" i="1" s="1"/>
  <c r="AF154" i="1"/>
  <c r="AB153" i="1"/>
  <c r="AH153" i="1"/>
  <c r="AI153" i="1" s="1"/>
  <c r="AG153" i="1"/>
  <c r="AJ153" i="1" s="1"/>
  <c r="AF153" i="1"/>
  <c r="AB152" i="1"/>
  <c r="AH152" i="1"/>
  <c r="AI152" i="1" s="1"/>
  <c r="AG152" i="1"/>
  <c r="AJ152" i="1" s="1"/>
  <c r="AF152" i="1"/>
  <c r="AB151" i="1"/>
  <c r="AD151" i="1" s="1"/>
  <c r="AH151" i="1"/>
  <c r="AI151" i="1" s="1"/>
  <c r="AG151" i="1"/>
  <c r="AJ151" i="1" s="1"/>
  <c r="AF151" i="1"/>
  <c r="AB150" i="1"/>
  <c r="AD150" i="1" s="1"/>
  <c r="AH150" i="1"/>
  <c r="AI150" i="1" s="1"/>
  <c r="AG150" i="1"/>
  <c r="AJ150" i="1" s="1"/>
  <c r="AF150" i="1"/>
  <c r="AB149" i="1"/>
  <c r="AC149" i="1" s="1"/>
  <c r="AH149" i="1"/>
  <c r="AG149" i="1"/>
  <c r="AJ149" i="1" s="1"/>
  <c r="AF149" i="1"/>
  <c r="AB148" i="1"/>
  <c r="AD148" i="1" s="1"/>
  <c r="AH148" i="1"/>
  <c r="AG148" i="1"/>
  <c r="AJ148" i="1" s="1"/>
  <c r="AF148" i="1"/>
  <c r="AB147" i="1"/>
  <c r="AD147" i="1" s="1"/>
  <c r="AH147" i="1"/>
  <c r="AG147" i="1"/>
  <c r="AJ147" i="1" s="1"/>
  <c r="AF147" i="1"/>
  <c r="AB146" i="1"/>
  <c r="AD146" i="1" s="1"/>
  <c r="AH146" i="1"/>
  <c r="AG146" i="1"/>
  <c r="AJ146" i="1" s="1"/>
  <c r="AF146" i="1"/>
  <c r="AB145" i="1"/>
  <c r="AH145" i="1"/>
  <c r="AG145" i="1"/>
  <c r="AJ145" i="1" s="1"/>
  <c r="AF145" i="1"/>
  <c r="AB144" i="1"/>
  <c r="AC144" i="1" s="1"/>
  <c r="AH144" i="1"/>
  <c r="AI144" i="1" s="1"/>
  <c r="AG144" i="1"/>
  <c r="AJ144" i="1" s="1"/>
  <c r="AF144" i="1"/>
  <c r="AB143" i="1"/>
  <c r="AH143" i="1"/>
  <c r="AG143" i="1"/>
  <c r="AJ143" i="1" s="1"/>
  <c r="AF143" i="1"/>
  <c r="AB142" i="1"/>
  <c r="AC142" i="1" s="1"/>
  <c r="AE142" i="1" s="1"/>
  <c r="AH142" i="1"/>
  <c r="AG142" i="1"/>
  <c r="AJ142" i="1" s="1"/>
  <c r="AF142" i="1"/>
  <c r="AB141" i="1"/>
  <c r="AC141" i="1" s="1"/>
  <c r="AH141" i="1"/>
  <c r="AI141" i="1" s="1"/>
  <c r="AG141" i="1"/>
  <c r="AJ141" i="1" s="1"/>
  <c r="AF141" i="1"/>
  <c r="AB140" i="1"/>
  <c r="AD140" i="1" s="1"/>
  <c r="AH140" i="1"/>
  <c r="AI140" i="1" s="1"/>
  <c r="AG140" i="1"/>
  <c r="AJ140" i="1" s="1"/>
  <c r="AF140" i="1"/>
  <c r="AB139" i="1"/>
  <c r="AD139" i="1" s="1"/>
  <c r="AH139" i="1"/>
  <c r="AG139" i="1"/>
  <c r="AJ139" i="1" s="1"/>
  <c r="AF139" i="1"/>
  <c r="AB138" i="1"/>
  <c r="AH138" i="1"/>
  <c r="AI138" i="1" s="1"/>
  <c r="AG138" i="1"/>
  <c r="AJ138" i="1" s="1"/>
  <c r="AF138" i="1"/>
  <c r="AB137" i="1"/>
  <c r="AH137" i="1"/>
  <c r="AI137" i="1" s="1"/>
  <c r="AG137" i="1"/>
  <c r="AJ137" i="1" s="1"/>
  <c r="AF137" i="1"/>
  <c r="AB136" i="1"/>
  <c r="AC136" i="1" s="1"/>
  <c r="AH136" i="1"/>
  <c r="AI136" i="1" s="1"/>
  <c r="AG136" i="1"/>
  <c r="AJ136" i="1" s="1"/>
  <c r="AF136" i="1"/>
  <c r="AB135" i="1"/>
  <c r="AD135" i="1" s="1"/>
  <c r="AH135" i="1"/>
  <c r="AI135" i="1" s="1"/>
  <c r="AG135" i="1"/>
  <c r="AJ135" i="1" s="1"/>
  <c r="AF135" i="1"/>
  <c r="AB134" i="1"/>
  <c r="AH134" i="1"/>
  <c r="AI134" i="1" s="1"/>
  <c r="AG134" i="1"/>
  <c r="AJ134" i="1" s="1"/>
  <c r="AF134" i="1"/>
  <c r="AB133" i="1"/>
  <c r="AC133" i="1" s="1"/>
  <c r="AH133" i="1"/>
  <c r="AG133" i="1"/>
  <c r="AJ133" i="1" s="1"/>
  <c r="AF133" i="1"/>
  <c r="AB132" i="1"/>
  <c r="AD132" i="1" s="1"/>
  <c r="AH132" i="1"/>
  <c r="AI132" i="1" s="1"/>
  <c r="AG132" i="1"/>
  <c r="AJ132" i="1" s="1"/>
  <c r="AF132" i="1"/>
  <c r="AB131" i="1"/>
  <c r="AC131" i="1" s="1"/>
  <c r="AH131" i="1"/>
  <c r="AG131" i="1"/>
  <c r="AJ131" i="1" s="1"/>
  <c r="AF131" i="1"/>
  <c r="AB130" i="1"/>
  <c r="AC130" i="1" s="1"/>
  <c r="AE130" i="1" s="1"/>
  <c r="AH130" i="1"/>
  <c r="AG130" i="1"/>
  <c r="AJ130" i="1" s="1"/>
  <c r="AF130" i="1"/>
  <c r="AB129" i="1"/>
  <c r="AH129" i="1"/>
  <c r="AG129" i="1"/>
  <c r="AJ129" i="1" s="1"/>
  <c r="AF129" i="1"/>
  <c r="AB128" i="1"/>
  <c r="AC128" i="1" s="1"/>
  <c r="AH128" i="1"/>
  <c r="AI128" i="1" s="1"/>
  <c r="AG128" i="1"/>
  <c r="AJ128" i="1" s="1"/>
  <c r="AF128" i="1"/>
  <c r="AB127" i="1"/>
  <c r="AC127" i="1" s="1"/>
  <c r="AH127" i="1"/>
  <c r="AG127" i="1"/>
  <c r="AJ127" i="1" s="1"/>
  <c r="AF127" i="1"/>
  <c r="AB126" i="1"/>
  <c r="AD126" i="1" s="1"/>
  <c r="AH126" i="1"/>
  <c r="AG126" i="1"/>
  <c r="AJ126" i="1" s="1"/>
  <c r="AF126" i="1"/>
  <c r="AB125" i="1"/>
  <c r="AC125" i="1" s="1"/>
  <c r="AH125" i="1"/>
  <c r="AI125" i="1" s="1"/>
  <c r="AG125" i="1"/>
  <c r="AJ125" i="1" s="1"/>
  <c r="AF125" i="1"/>
  <c r="AB124" i="1"/>
  <c r="AD124" i="1" s="1"/>
  <c r="AH124" i="1"/>
  <c r="AI124" i="1" s="1"/>
  <c r="AG124" i="1"/>
  <c r="AJ124" i="1" s="1"/>
  <c r="AF124" i="1"/>
  <c r="AB123" i="1"/>
  <c r="AD123" i="1" s="1"/>
  <c r="AH123" i="1"/>
  <c r="AG123" i="1"/>
  <c r="AJ123" i="1" s="1"/>
  <c r="AF123" i="1"/>
  <c r="AB122" i="1"/>
  <c r="AH122" i="1"/>
  <c r="AI122" i="1" s="1"/>
  <c r="AG122" i="1"/>
  <c r="AJ122" i="1" s="1"/>
  <c r="AF122" i="1"/>
  <c r="AB121" i="1"/>
  <c r="AH121" i="1"/>
  <c r="AI121" i="1" s="1"/>
  <c r="AG121" i="1"/>
  <c r="AJ121" i="1" s="1"/>
  <c r="AF121" i="1"/>
  <c r="AB120" i="1"/>
  <c r="AC120" i="1" s="1"/>
  <c r="AH120" i="1"/>
  <c r="AI120" i="1" s="1"/>
  <c r="AG120" i="1"/>
  <c r="AJ120" i="1" s="1"/>
  <c r="AF120" i="1"/>
  <c r="AB119" i="1"/>
  <c r="AD119" i="1" s="1"/>
  <c r="AH119" i="1"/>
  <c r="AI119" i="1" s="1"/>
  <c r="AG119" i="1"/>
  <c r="AJ119" i="1" s="1"/>
  <c r="AF119" i="1"/>
  <c r="AB118" i="1"/>
  <c r="AC118" i="1" s="1"/>
  <c r="AH118" i="1"/>
  <c r="AI118" i="1" s="1"/>
  <c r="AG118" i="1"/>
  <c r="AJ118" i="1" s="1"/>
  <c r="AF118" i="1"/>
  <c r="AB117" i="1"/>
  <c r="AD117" i="1" s="1"/>
  <c r="AH117" i="1"/>
  <c r="AG117" i="1"/>
  <c r="AJ117" i="1" s="1"/>
  <c r="AF117" i="1"/>
  <c r="AB116" i="1"/>
  <c r="AC116" i="1" s="1"/>
  <c r="AH116" i="1"/>
  <c r="AI116" i="1" s="1"/>
  <c r="AG116" i="1"/>
  <c r="AJ116" i="1" s="1"/>
  <c r="AF116" i="1"/>
  <c r="AB115" i="1"/>
  <c r="AD115" i="1" s="1"/>
  <c r="AH115" i="1"/>
  <c r="AG115" i="1"/>
  <c r="AJ115" i="1" s="1"/>
  <c r="AF115" i="1"/>
  <c r="AB114" i="1"/>
  <c r="AH114" i="1"/>
  <c r="AG114" i="1"/>
  <c r="AJ114" i="1" s="1"/>
  <c r="AF114" i="1"/>
  <c r="AB113" i="1"/>
  <c r="AC113" i="1" s="1"/>
  <c r="AH113" i="1"/>
  <c r="AG113" i="1"/>
  <c r="AJ113" i="1" s="1"/>
  <c r="AF113" i="1"/>
  <c r="AB112" i="1"/>
  <c r="AD112" i="1" s="1"/>
  <c r="AH112" i="1"/>
  <c r="AI112" i="1" s="1"/>
  <c r="AG112" i="1"/>
  <c r="AJ112" i="1" s="1"/>
  <c r="AF112" i="1"/>
  <c r="AB111" i="1"/>
  <c r="AD111" i="1" s="1"/>
  <c r="AH111" i="1"/>
  <c r="AG111" i="1"/>
  <c r="AJ111" i="1" s="1"/>
  <c r="AF111" i="1"/>
  <c r="AB110" i="1"/>
  <c r="AC110" i="1" s="1"/>
  <c r="AH110" i="1"/>
  <c r="AG110" i="1"/>
  <c r="AJ110" i="1" s="1"/>
  <c r="AF110" i="1"/>
  <c r="AB109" i="1"/>
  <c r="AD109" i="1" s="1"/>
  <c r="AH109" i="1"/>
  <c r="AI109" i="1" s="1"/>
  <c r="AG109" i="1"/>
  <c r="AJ109" i="1" s="1"/>
  <c r="AF109" i="1"/>
  <c r="AB108" i="1"/>
  <c r="AD108" i="1" s="1"/>
  <c r="AH108" i="1"/>
  <c r="AI108" i="1" s="1"/>
  <c r="AG108" i="1"/>
  <c r="AJ108" i="1" s="1"/>
  <c r="AF108" i="1"/>
  <c r="AB107" i="1"/>
  <c r="AD107" i="1" s="1"/>
  <c r="AH107" i="1"/>
  <c r="AG107" i="1"/>
  <c r="AJ107" i="1" s="1"/>
  <c r="AF107" i="1"/>
  <c r="AB106" i="1"/>
  <c r="AH106" i="1"/>
  <c r="AI106" i="1" s="1"/>
  <c r="AG106" i="1"/>
  <c r="AJ106" i="1" s="1"/>
  <c r="AF106" i="1"/>
  <c r="AB105" i="1"/>
  <c r="AC105" i="1" s="1"/>
  <c r="AH105" i="1"/>
  <c r="AI105" i="1" s="1"/>
  <c r="AG105" i="1"/>
  <c r="AJ105" i="1" s="1"/>
  <c r="AF105" i="1"/>
  <c r="AB104" i="1"/>
  <c r="AC104" i="1" s="1"/>
  <c r="AH104" i="1"/>
  <c r="AI104" i="1" s="1"/>
  <c r="AG104" i="1"/>
  <c r="AJ104" i="1" s="1"/>
  <c r="AF104" i="1"/>
  <c r="AB103" i="1"/>
  <c r="AD103" i="1" s="1"/>
  <c r="AH103" i="1"/>
  <c r="AI103" i="1" s="1"/>
  <c r="AG103" i="1"/>
  <c r="AJ103" i="1" s="1"/>
  <c r="AF103" i="1"/>
  <c r="AB102" i="1"/>
  <c r="AC102" i="1" s="1"/>
  <c r="AH102" i="1"/>
  <c r="AI102" i="1" s="1"/>
  <c r="AG102" i="1"/>
  <c r="AJ102" i="1" s="1"/>
  <c r="AF102" i="1"/>
  <c r="AB101" i="1"/>
  <c r="AD101" i="1" s="1"/>
  <c r="AH101" i="1"/>
  <c r="AG101" i="1"/>
  <c r="AJ101" i="1" s="1"/>
  <c r="AF101" i="1"/>
  <c r="AB100" i="1"/>
  <c r="AH100" i="1"/>
  <c r="AI100" i="1" s="1"/>
  <c r="AG100" i="1"/>
  <c r="AJ100" i="1" s="1"/>
  <c r="AF100" i="1"/>
  <c r="AB99" i="1"/>
  <c r="AC99" i="1" s="1"/>
  <c r="AH99" i="1"/>
  <c r="AG99" i="1"/>
  <c r="AJ99" i="1" s="1"/>
  <c r="AF99" i="1"/>
  <c r="AB98" i="1"/>
  <c r="AH98" i="1"/>
  <c r="AG98" i="1"/>
  <c r="AJ98" i="1" s="1"/>
  <c r="AF98" i="1"/>
  <c r="AB97" i="1"/>
  <c r="AC97" i="1" s="1"/>
  <c r="AH97" i="1"/>
  <c r="AI97" i="1" s="1"/>
  <c r="AG97" i="1"/>
  <c r="AJ97" i="1" s="1"/>
  <c r="AF97" i="1"/>
  <c r="AB96" i="1"/>
  <c r="AD96" i="1" s="1"/>
  <c r="AH96" i="1"/>
  <c r="AI96" i="1" s="1"/>
  <c r="AG96" i="1"/>
  <c r="AJ96" i="1" s="1"/>
  <c r="AF96" i="1"/>
  <c r="AB95" i="1"/>
  <c r="AD95" i="1" s="1"/>
  <c r="AH95" i="1"/>
  <c r="AG95" i="1"/>
  <c r="AJ95" i="1" s="1"/>
  <c r="AF95" i="1"/>
  <c r="AB94" i="1"/>
  <c r="AC94" i="1" s="1"/>
  <c r="AH94" i="1"/>
  <c r="AG94" i="1"/>
  <c r="AJ94" i="1" s="1"/>
  <c r="AF94" i="1"/>
  <c r="AB93" i="1"/>
  <c r="AD93" i="1" s="1"/>
  <c r="AH93" i="1"/>
  <c r="AI93" i="1" s="1"/>
  <c r="AG93" i="1"/>
  <c r="AJ93" i="1" s="1"/>
  <c r="AF93" i="1"/>
  <c r="AB92" i="1"/>
  <c r="AD92" i="1" s="1"/>
  <c r="AH92" i="1"/>
  <c r="AI92" i="1" s="1"/>
  <c r="AG92" i="1"/>
  <c r="AJ92" i="1" s="1"/>
  <c r="AF92" i="1"/>
  <c r="AB91" i="1"/>
  <c r="AH91" i="1"/>
  <c r="AI91" i="1" s="1"/>
  <c r="AG91" i="1"/>
  <c r="AJ91" i="1" s="1"/>
  <c r="AF91" i="1"/>
  <c r="AB90" i="1"/>
  <c r="AH90" i="1"/>
  <c r="AI90" i="1" s="1"/>
  <c r="AG90" i="1"/>
  <c r="AJ90" i="1" s="1"/>
  <c r="AF90" i="1"/>
  <c r="AB89" i="1"/>
  <c r="AC89" i="1" s="1"/>
  <c r="AH89" i="1"/>
  <c r="AI89" i="1" s="1"/>
  <c r="AG89" i="1"/>
  <c r="AJ89" i="1" s="1"/>
  <c r="AF89" i="1"/>
  <c r="AB88" i="1"/>
  <c r="AC88" i="1" s="1"/>
  <c r="AH88" i="1"/>
  <c r="AI88" i="1" s="1"/>
  <c r="AG88" i="1"/>
  <c r="AJ88" i="1" s="1"/>
  <c r="AF88" i="1"/>
  <c r="AB87" i="1"/>
  <c r="AD87" i="1" s="1"/>
  <c r="AH87" i="1"/>
  <c r="AI87" i="1" s="1"/>
  <c r="AG87" i="1"/>
  <c r="AJ87" i="1" s="1"/>
  <c r="AF87" i="1"/>
  <c r="AB86" i="1"/>
  <c r="AC86" i="1" s="1"/>
  <c r="AH86" i="1"/>
  <c r="AI86" i="1" s="1"/>
  <c r="AG86" i="1"/>
  <c r="AJ86" i="1" s="1"/>
  <c r="AF86" i="1"/>
  <c r="AB85" i="1"/>
  <c r="AD85" i="1" s="1"/>
  <c r="AH85" i="1"/>
  <c r="AG85" i="1"/>
  <c r="AJ85" i="1" s="1"/>
  <c r="AF85" i="1"/>
  <c r="AB84" i="1"/>
  <c r="AH84" i="1"/>
  <c r="AI84" i="1" s="1"/>
  <c r="AG84" i="1"/>
  <c r="AJ84" i="1" s="1"/>
  <c r="AF84" i="1"/>
  <c r="AB83" i="1"/>
  <c r="AC83" i="1" s="1"/>
  <c r="AH83" i="1"/>
  <c r="AG83" i="1"/>
  <c r="AJ83" i="1" s="1"/>
  <c r="AF83" i="1"/>
  <c r="AB82" i="1"/>
  <c r="AH82" i="1"/>
  <c r="AG82" i="1"/>
  <c r="AJ82" i="1" s="1"/>
  <c r="AF82" i="1"/>
  <c r="AB81" i="1"/>
  <c r="AC81" i="1" s="1"/>
  <c r="AH81" i="1"/>
  <c r="AI81" i="1" s="1"/>
  <c r="AG81" i="1"/>
  <c r="AJ81" i="1" s="1"/>
  <c r="AF81" i="1"/>
  <c r="AB80" i="1"/>
  <c r="AD80" i="1" s="1"/>
  <c r="AH80" i="1"/>
  <c r="AI80" i="1" s="1"/>
  <c r="AG80" i="1"/>
  <c r="AJ80" i="1" s="1"/>
  <c r="AF80" i="1"/>
  <c r="AB79" i="1"/>
  <c r="AC79" i="1" s="1"/>
  <c r="AE79" i="1" s="1"/>
  <c r="AH79" i="1"/>
  <c r="AG79" i="1"/>
  <c r="AJ79" i="1" s="1"/>
  <c r="AF79" i="1"/>
  <c r="AB78" i="1"/>
  <c r="AC78" i="1" s="1"/>
  <c r="AH78" i="1"/>
  <c r="AG78" i="1"/>
  <c r="AJ78" i="1" s="1"/>
  <c r="AF78" i="1"/>
  <c r="AB77" i="1"/>
  <c r="AC77" i="1" s="1"/>
  <c r="AH77" i="1"/>
  <c r="AI77" i="1" s="1"/>
  <c r="AG77" i="1"/>
  <c r="AJ77" i="1" s="1"/>
  <c r="AF77" i="1"/>
  <c r="AB76" i="1"/>
  <c r="AH76" i="1"/>
  <c r="AI76" i="1" s="1"/>
  <c r="AG76" i="1"/>
  <c r="AJ76" i="1" s="1"/>
  <c r="AF76" i="1"/>
  <c r="AB75" i="1"/>
  <c r="AE75" i="1" s="1"/>
  <c r="AH75" i="1"/>
  <c r="AI75" i="1" s="1"/>
  <c r="AG75" i="1"/>
  <c r="AJ75" i="1" s="1"/>
  <c r="AF75" i="1"/>
  <c r="AB74" i="1"/>
  <c r="AC74" i="1" s="1"/>
  <c r="AH74" i="1"/>
  <c r="AI74" i="1" s="1"/>
  <c r="AG74" i="1"/>
  <c r="AJ74" i="1" s="1"/>
  <c r="AF74" i="1"/>
  <c r="AB73" i="1"/>
  <c r="AD73" i="1" s="1"/>
  <c r="AH73" i="1"/>
  <c r="AI73" i="1" s="1"/>
  <c r="AG73" i="1"/>
  <c r="AJ73" i="1" s="1"/>
  <c r="AF73" i="1"/>
  <c r="AB72" i="1"/>
  <c r="AH72" i="1"/>
  <c r="AI72" i="1" s="1"/>
  <c r="AG72" i="1"/>
  <c r="AJ72" i="1" s="1"/>
  <c r="AF72" i="1"/>
  <c r="AB71" i="1"/>
  <c r="AC71" i="1" s="1"/>
  <c r="AH71" i="1"/>
  <c r="AI71" i="1" s="1"/>
  <c r="AG71" i="1"/>
  <c r="AJ71" i="1" s="1"/>
  <c r="AF71" i="1"/>
  <c r="AB70" i="1"/>
  <c r="AD70" i="1" s="1"/>
  <c r="AH70" i="1"/>
  <c r="AI70" i="1" s="1"/>
  <c r="AG70" i="1"/>
  <c r="AJ70" i="1" s="1"/>
  <c r="AF70" i="1"/>
  <c r="AB69" i="1"/>
  <c r="AD69" i="1" s="1"/>
  <c r="AH69" i="1"/>
  <c r="AG69" i="1"/>
  <c r="AJ69" i="1" s="1"/>
  <c r="AF69" i="1"/>
  <c r="AB68" i="1"/>
  <c r="AC68" i="1" s="1"/>
  <c r="AH68" i="1"/>
  <c r="AI68" i="1" s="1"/>
  <c r="AG68" i="1"/>
  <c r="AJ68" i="1" s="1"/>
  <c r="AF68" i="1"/>
  <c r="AB67" i="1"/>
  <c r="AH67" i="1"/>
  <c r="AG67" i="1"/>
  <c r="AJ67" i="1" s="1"/>
  <c r="AF67" i="1"/>
  <c r="AB66" i="1"/>
  <c r="AH66" i="1"/>
  <c r="AG66" i="1"/>
  <c r="AJ66" i="1" s="1"/>
  <c r="AF66" i="1"/>
  <c r="AB65" i="1"/>
  <c r="AD65" i="1" s="1"/>
  <c r="AH65" i="1"/>
  <c r="AI65" i="1" s="1"/>
  <c r="AG65" i="1"/>
  <c r="AJ65" i="1" s="1"/>
  <c r="AF65" i="1"/>
  <c r="AB64" i="1"/>
  <c r="AC64" i="1" s="1"/>
  <c r="AE64" i="1" s="1"/>
  <c r="AH64" i="1"/>
  <c r="AI64" i="1" s="1"/>
  <c r="AG64" i="1"/>
  <c r="AJ64" i="1" s="1"/>
  <c r="AF64" i="1"/>
  <c r="AB63" i="1"/>
  <c r="AC63" i="1" s="1"/>
  <c r="AH63" i="1"/>
  <c r="AG63" i="1"/>
  <c r="AJ63" i="1" s="1"/>
  <c r="AF63" i="1"/>
  <c r="AB62" i="1"/>
  <c r="AD62" i="1" s="1"/>
  <c r="AH62" i="1"/>
  <c r="AI62" i="1" s="1"/>
  <c r="AG62" i="1"/>
  <c r="AJ62" i="1" s="1"/>
  <c r="AF62" i="1"/>
  <c r="AB61" i="1"/>
  <c r="AD61" i="1" s="1"/>
  <c r="AH61" i="1"/>
  <c r="AI61" i="1" s="1"/>
  <c r="AG61" i="1"/>
  <c r="AJ61" i="1" s="1"/>
  <c r="AF61" i="1"/>
  <c r="AB60" i="1"/>
  <c r="AH60" i="1"/>
  <c r="AI60" i="1" s="1"/>
  <c r="AG60" i="1"/>
  <c r="AJ60" i="1" s="1"/>
  <c r="AF60" i="1"/>
  <c r="AB59" i="1"/>
  <c r="AE59" i="1" s="1"/>
  <c r="AH59" i="1"/>
  <c r="AI59" i="1" s="1"/>
  <c r="AG59" i="1"/>
  <c r="AJ59" i="1" s="1"/>
  <c r="AF59" i="1"/>
  <c r="AB58" i="1"/>
  <c r="AC58" i="1" s="1"/>
  <c r="AH58" i="1"/>
  <c r="AI58" i="1" s="1"/>
  <c r="AG58" i="1"/>
  <c r="AJ58" i="1" s="1"/>
  <c r="AF58" i="1"/>
  <c r="AB57" i="1"/>
  <c r="AD57" i="1" s="1"/>
  <c r="AH57" i="1"/>
  <c r="AI57" i="1" s="1"/>
  <c r="AG57" i="1"/>
  <c r="AJ57" i="1" s="1"/>
  <c r="AF57" i="1"/>
  <c r="AB56" i="1"/>
  <c r="AD56" i="1" s="1"/>
  <c r="AH56" i="1"/>
  <c r="AI56" i="1" s="1"/>
  <c r="AG56" i="1"/>
  <c r="AJ56" i="1" s="1"/>
  <c r="AF56" i="1"/>
  <c r="AB55" i="1"/>
  <c r="AC55" i="1" s="1"/>
  <c r="AH55" i="1"/>
  <c r="AI55" i="1" s="1"/>
  <c r="AG55" i="1"/>
  <c r="AJ55" i="1" s="1"/>
  <c r="AF55" i="1"/>
  <c r="AB54" i="1"/>
  <c r="AD54" i="1" s="1"/>
  <c r="AH54" i="1"/>
  <c r="AI54" i="1" s="1"/>
  <c r="AG54" i="1"/>
  <c r="AJ54" i="1" s="1"/>
  <c r="AF54" i="1"/>
  <c r="AB53" i="1"/>
  <c r="AC53" i="1" s="1"/>
  <c r="AH53" i="1"/>
  <c r="AI53" i="1" s="1"/>
  <c r="AG53" i="1"/>
  <c r="AJ53" i="1" s="1"/>
  <c r="AF53" i="1"/>
  <c r="AB52" i="1"/>
  <c r="AH52" i="1"/>
  <c r="AI52" i="1" s="1"/>
  <c r="AG52" i="1"/>
  <c r="AJ52" i="1" s="1"/>
  <c r="AF52" i="1"/>
  <c r="AB51" i="1"/>
  <c r="AH51" i="1"/>
  <c r="AG51" i="1"/>
  <c r="AJ51" i="1" s="1"/>
  <c r="AF51" i="1"/>
  <c r="AB50" i="1"/>
  <c r="AH50" i="1"/>
  <c r="AG50" i="1"/>
  <c r="AJ50" i="1" s="1"/>
  <c r="AF50" i="1"/>
  <c r="AB49" i="1"/>
  <c r="AD49" i="1" s="1"/>
  <c r="AH49" i="1"/>
  <c r="AI49" i="1" s="1"/>
  <c r="AG49" i="1"/>
  <c r="AJ49" i="1" s="1"/>
  <c r="AF49" i="1"/>
  <c r="AB48" i="1"/>
  <c r="AC48" i="1" s="1"/>
  <c r="AE48" i="1" s="1"/>
  <c r="AH48" i="1"/>
  <c r="AI48" i="1" s="1"/>
  <c r="AG48" i="1"/>
  <c r="AJ48" i="1" s="1"/>
  <c r="AF48" i="1"/>
  <c r="AB47" i="1"/>
  <c r="AC47" i="1" s="1"/>
  <c r="AH47" i="1"/>
  <c r="AG47" i="1"/>
  <c r="AJ47" i="1" s="1"/>
  <c r="AF47" i="1"/>
  <c r="AB46" i="1"/>
  <c r="AD46" i="1" s="1"/>
  <c r="AH46" i="1"/>
  <c r="AI46" i="1" s="1"/>
  <c r="AG46" i="1"/>
  <c r="AJ46" i="1" s="1"/>
  <c r="AF46" i="1"/>
  <c r="AB45" i="1"/>
  <c r="AC45" i="1" s="1"/>
  <c r="AH45" i="1"/>
  <c r="AI45" i="1" s="1"/>
  <c r="AG45" i="1"/>
  <c r="AJ45" i="1" s="1"/>
  <c r="AF45" i="1"/>
  <c r="AB44" i="1"/>
  <c r="AH44" i="1"/>
  <c r="AI44" i="1" s="1"/>
  <c r="AG44" i="1"/>
  <c r="AJ44" i="1" s="1"/>
  <c r="AF44" i="1"/>
  <c r="AB43" i="1"/>
  <c r="AC43" i="1" s="1"/>
  <c r="AH43" i="1"/>
  <c r="AI43" i="1" s="1"/>
  <c r="AG43" i="1"/>
  <c r="AJ43" i="1" s="1"/>
  <c r="AF43" i="1"/>
  <c r="AB42" i="1"/>
  <c r="AD42" i="1" s="1"/>
  <c r="AH42" i="1"/>
  <c r="AI42" i="1" s="1"/>
  <c r="AG42" i="1"/>
  <c r="AJ42" i="1" s="1"/>
  <c r="AF42" i="1"/>
  <c r="AB41" i="1"/>
  <c r="AD41" i="1" s="1"/>
  <c r="AH41" i="1"/>
  <c r="AI41" i="1" s="1"/>
  <c r="AG41" i="1"/>
  <c r="AJ41" i="1" s="1"/>
  <c r="AF41" i="1"/>
  <c r="AB40" i="1"/>
  <c r="AC40" i="1" s="1"/>
  <c r="AE40" i="1" s="1"/>
  <c r="AH40" i="1"/>
  <c r="AI40" i="1" s="1"/>
  <c r="AG40" i="1"/>
  <c r="AJ40" i="1" s="1"/>
  <c r="AF40" i="1"/>
  <c r="AB39" i="1"/>
  <c r="AC39" i="1" s="1"/>
  <c r="AH39" i="1"/>
  <c r="AI39" i="1" s="1"/>
  <c r="AG39" i="1"/>
  <c r="AJ39" i="1" s="1"/>
  <c r="AF39" i="1"/>
  <c r="AB38" i="1"/>
  <c r="AD38" i="1" s="1"/>
  <c r="AH38" i="1"/>
  <c r="AI38" i="1" s="1"/>
  <c r="AG38" i="1"/>
  <c r="AJ38" i="1" s="1"/>
  <c r="AF38" i="1"/>
  <c r="AB37" i="1"/>
  <c r="AC37" i="1" s="1"/>
  <c r="AH37" i="1"/>
  <c r="AI37" i="1" s="1"/>
  <c r="AG37" i="1"/>
  <c r="AJ37" i="1" s="1"/>
  <c r="AF37" i="1"/>
  <c r="AB36" i="1"/>
  <c r="AC36" i="1" s="1"/>
  <c r="AE36" i="1" s="1"/>
  <c r="AH36" i="1"/>
  <c r="AI36" i="1" s="1"/>
  <c r="AG36" i="1"/>
  <c r="AJ36" i="1" s="1"/>
  <c r="AF36" i="1"/>
  <c r="AB35" i="1"/>
  <c r="AC35" i="1" s="1"/>
  <c r="AH35" i="1"/>
  <c r="AG35" i="1"/>
  <c r="AJ35" i="1" s="1"/>
  <c r="AF35" i="1"/>
  <c r="AB34" i="1"/>
  <c r="AD34" i="1" s="1"/>
  <c r="AH34" i="1"/>
  <c r="AG34" i="1"/>
  <c r="AJ34" i="1" s="1"/>
  <c r="AF34" i="1"/>
  <c r="AB33" i="1"/>
  <c r="AD33" i="1" s="1"/>
  <c r="AH33" i="1"/>
  <c r="AI33" i="1" s="1"/>
  <c r="AG33" i="1"/>
  <c r="AJ33" i="1" s="1"/>
  <c r="AF33" i="1"/>
  <c r="AB32" i="1"/>
  <c r="AD32" i="1" s="1"/>
  <c r="AH32" i="1"/>
  <c r="AI32" i="1" s="1"/>
  <c r="AG32" i="1"/>
  <c r="AJ32" i="1" s="1"/>
  <c r="AF32" i="1"/>
  <c r="AB31" i="1"/>
  <c r="AC31" i="1" s="1"/>
  <c r="AH31" i="1"/>
  <c r="AG31" i="1"/>
  <c r="AJ31" i="1" s="1"/>
  <c r="AF31" i="1"/>
  <c r="AB30" i="1"/>
  <c r="AD30" i="1" s="1"/>
  <c r="AH30" i="1"/>
  <c r="AI30" i="1" s="1"/>
  <c r="AG30" i="1"/>
  <c r="AJ30" i="1" s="1"/>
  <c r="AF30" i="1"/>
  <c r="AB29" i="1"/>
  <c r="AD29" i="1" s="1"/>
  <c r="AH29" i="1"/>
  <c r="AI29" i="1" s="1"/>
  <c r="AG29" i="1"/>
  <c r="AJ29" i="1" s="1"/>
  <c r="AF29" i="1"/>
  <c r="AB28" i="1"/>
  <c r="AD28" i="1" s="1"/>
  <c r="AH28" i="1"/>
  <c r="AI28" i="1" s="1"/>
  <c r="AG28" i="1"/>
  <c r="AJ28" i="1" s="1"/>
  <c r="AF28" i="1"/>
  <c r="AB27" i="1"/>
  <c r="AC27" i="1" s="1"/>
  <c r="AH27" i="1"/>
  <c r="AI27" i="1" s="1"/>
  <c r="AG27" i="1"/>
  <c r="AJ27" i="1" s="1"/>
  <c r="AF27" i="1"/>
  <c r="AB26" i="1"/>
  <c r="AD26" i="1" s="1"/>
  <c r="AH26" i="1"/>
  <c r="AI26" i="1" s="1"/>
  <c r="AG26" i="1"/>
  <c r="AJ26" i="1" s="1"/>
  <c r="AF26" i="1"/>
  <c r="AB25" i="1"/>
  <c r="AH25" i="1"/>
  <c r="AI25" i="1" s="1"/>
  <c r="AG25" i="1"/>
  <c r="AJ25" i="1" s="1"/>
  <c r="AF25" i="1"/>
  <c r="AB24" i="1"/>
  <c r="AH24" i="1"/>
  <c r="AI24" i="1" s="1"/>
  <c r="AG24" i="1"/>
  <c r="AJ24" i="1" s="1"/>
  <c r="AF24" i="1"/>
  <c r="AB23" i="1"/>
  <c r="AH23" i="1"/>
  <c r="AI23" i="1" s="1"/>
  <c r="AG23" i="1"/>
  <c r="AJ23" i="1" s="1"/>
  <c r="AF23" i="1"/>
  <c r="AB22" i="1"/>
  <c r="AD22" i="1" s="1"/>
  <c r="AH22" i="1"/>
  <c r="AI22" i="1" s="1"/>
  <c r="AG22" i="1"/>
  <c r="AJ22" i="1" s="1"/>
  <c r="AF22" i="1"/>
  <c r="AB21" i="1"/>
  <c r="AD21" i="1" s="1"/>
  <c r="AH21" i="1"/>
  <c r="AI21" i="1" s="1"/>
  <c r="AG21" i="1"/>
  <c r="AJ21" i="1" s="1"/>
  <c r="AF21" i="1"/>
  <c r="AB20" i="1"/>
  <c r="AC20" i="1" s="1"/>
  <c r="AE20" i="1" s="1"/>
  <c r="AH20" i="1"/>
  <c r="AI20" i="1" s="1"/>
  <c r="AG20" i="1"/>
  <c r="AJ20" i="1" s="1"/>
  <c r="AF20" i="1"/>
  <c r="AB19" i="1"/>
  <c r="AH19" i="1"/>
  <c r="AG19" i="1"/>
  <c r="AJ19" i="1" s="1"/>
  <c r="AF19" i="1"/>
  <c r="AB18" i="1"/>
  <c r="AH18" i="1"/>
  <c r="AG18" i="1"/>
  <c r="AJ18" i="1" s="1"/>
  <c r="AF18" i="1"/>
  <c r="AB17" i="1"/>
  <c r="AC17" i="1" s="1"/>
  <c r="AE17" i="1" s="1"/>
  <c r="AH17" i="1"/>
  <c r="AI17" i="1" s="1"/>
  <c r="AG17" i="1"/>
  <c r="AJ17" i="1" s="1"/>
  <c r="AF17" i="1"/>
  <c r="AB16" i="1"/>
  <c r="AH16" i="1"/>
  <c r="AI16" i="1" s="1"/>
  <c r="AG16" i="1"/>
  <c r="AJ16" i="1" s="1"/>
  <c r="AF16" i="1"/>
  <c r="AB15" i="1"/>
  <c r="AH15" i="1"/>
  <c r="AG15" i="1"/>
  <c r="AJ15" i="1" s="1"/>
  <c r="AF15" i="1"/>
  <c r="AB14" i="1"/>
  <c r="AC14" i="1" s="1"/>
  <c r="AH14" i="1"/>
  <c r="AI14" i="1" s="1"/>
  <c r="AG14" i="1"/>
  <c r="AJ14" i="1" s="1"/>
  <c r="AF14" i="1"/>
  <c r="AB13" i="1"/>
  <c r="AD13" i="1" s="1"/>
  <c r="AH13" i="1"/>
  <c r="AI13" i="1" s="1"/>
  <c r="AG13" i="1"/>
  <c r="AJ13" i="1" s="1"/>
  <c r="AF13" i="1"/>
  <c r="AB12" i="1"/>
  <c r="AC12" i="1" s="1"/>
  <c r="AE12" i="1" s="1"/>
  <c r="AH12" i="1"/>
  <c r="AI12" i="1" s="1"/>
  <c r="AG12" i="1"/>
  <c r="AJ12" i="1" s="1"/>
  <c r="AF12" i="1"/>
  <c r="AB11" i="1"/>
  <c r="AH11" i="1"/>
  <c r="AI11" i="1" s="1"/>
  <c r="AG11" i="1"/>
  <c r="AJ11" i="1" s="1"/>
  <c r="AF11" i="1"/>
  <c r="AB10" i="1"/>
  <c r="AC10" i="1" s="1"/>
  <c r="AH10" i="1"/>
  <c r="AI10" i="1" s="1"/>
  <c r="AG10" i="1"/>
  <c r="AJ10" i="1" s="1"/>
  <c r="AF10" i="1"/>
  <c r="AB9" i="1"/>
  <c r="AC9" i="1" s="1"/>
  <c r="AE9" i="1" s="1"/>
  <c r="AH9" i="1"/>
  <c r="AI9" i="1" s="1"/>
  <c r="AG9" i="1"/>
  <c r="AJ9" i="1" s="1"/>
  <c r="AF9" i="1"/>
  <c r="AB8" i="1"/>
  <c r="AH8" i="1"/>
  <c r="AI8" i="1" s="1"/>
  <c r="AG8" i="1"/>
  <c r="AJ8" i="1" s="1"/>
  <c r="AF8" i="1"/>
  <c r="AB7" i="1"/>
  <c r="AC7" i="1" s="1"/>
  <c r="AH7" i="1"/>
  <c r="AI7" i="1" s="1"/>
  <c r="AG7" i="1"/>
  <c r="AJ7" i="1" s="1"/>
  <c r="AF7" i="1"/>
  <c r="AB6" i="1"/>
  <c r="AD6" i="1" s="1"/>
  <c r="AH6" i="1"/>
  <c r="AI6" i="1" s="1"/>
  <c r="AG6" i="1"/>
  <c r="AJ6" i="1" s="1"/>
  <c r="AF6" i="1"/>
  <c r="AB5" i="1"/>
  <c r="AH5" i="1"/>
  <c r="AI5" i="1" s="1"/>
  <c r="AG5" i="1"/>
  <c r="AJ5" i="1" s="1"/>
  <c r="AF5" i="1"/>
  <c r="AC112" i="1" l="1"/>
  <c r="AD79" i="1"/>
  <c r="AC107" i="1"/>
  <c r="AE107" i="1" s="1"/>
  <c r="AD116" i="1"/>
  <c r="AD9" i="1"/>
  <c r="AC42" i="1"/>
  <c r="AE42" i="1" s="1"/>
  <c r="AE43" i="1"/>
  <c r="AC96" i="1"/>
  <c r="AE96" i="1" s="1"/>
  <c r="AC85" i="1"/>
  <c r="AE85" i="1" s="1"/>
  <c r="AD27" i="1"/>
  <c r="AD36" i="1"/>
  <c r="AD131" i="1"/>
  <c r="AD20" i="1"/>
  <c r="AD40" i="1"/>
  <c r="AC21" i="1"/>
  <c r="AE21" i="1" s="1"/>
  <c r="AC41" i="1"/>
  <c r="AE41" i="1" s="1"/>
  <c r="AD48" i="1"/>
  <c r="AC80" i="1"/>
  <c r="AE80" i="1" s="1"/>
  <c r="AC28" i="1"/>
  <c r="AE28" i="1" s="1"/>
  <c r="AC49" i="1"/>
  <c r="AE49" i="1" s="1"/>
  <c r="AD64" i="1"/>
  <c r="AE99" i="1"/>
  <c r="AD102" i="1"/>
  <c r="AC109" i="1"/>
  <c r="AE109" i="1" s="1"/>
  <c r="AE116" i="1"/>
  <c r="AC139" i="1"/>
  <c r="AE139" i="1" s="1"/>
  <c r="AC146" i="1"/>
  <c r="AE146" i="1" s="1"/>
  <c r="AD63" i="1"/>
  <c r="AC76" i="1"/>
  <c r="AE76" i="1" s="1"/>
  <c r="AD77" i="1"/>
  <c r="AC101" i="1"/>
  <c r="AE101" i="1" s="1"/>
  <c r="AE157" i="1"/>
  <c r="AD45" i="1"/>
  <c r="AD53" i="1"/>
  <c r="AC60" i="1"/>
  <c r="AE60" i="1" s="1"/>
  <c r="AE63" i="1"/>
  <c r="AE68" i="1"/>
  <c r="AD76" i="1"/>
  <c r="AC91" i="1"/>
  <c r="AE91" i="1" s="1"/>
  <c r="AD94" i="1"/>
  <c r="AC115" i="1"/>
  <c r="AE115" i="1" s="1"/>
  <c r="AD17" i="1"/>
  <c r="AD47" i="1"/>
  <c r="AD60" i="1"/>
  <c r="AD91" i="1"/>
  <c r="AE47" i="1"/>
  <c r="AC65" i="1"/>
  <c r="AE65" i="1" s="1"/>
  <c r="AD68" i="1"/>
  <c r="AE83" i="1"/>
  <c r="AD86" i="1"/>
  <c r="AC93" i="1"/>
  <c r="AE93" i="1" s="1"/>
  <c r="AC154" i="1"/>
  <c r="AE154" i="1" s="1"/>
  <c r="AD12" i="1"/>
  <c r="AD130" i="1"/>
  <c r="AD142" i="1"/>
  <c r="AD39" i="1"/>
  <c r="AC46" i="1"/>
  <c r="AE46" i="1" s="1"/>
  <c r="AC61" i="1"/>
  <c r="AE61" i="1" s="1"/>
  <c r="AC69" i="1"/>
  <c r="AE69" i="1" s="1"/>
  <c r="AC87" i="1"/>
  <c r="AE87" i="1" s="1"/>
  <c r="AC92" i="1"/>
  <c r="AE92" i="1" s="1"/>
  <c r="AC103" i="1"/>
  <c r="AE103" i="1" s="1"/>
  <c r="AC108" i="1"/>
  <c r="AE108" i="1" s="1"/>
  <c r="AC147" i="1"/>
  <c r="AE147" i="1" s="1"/>
  <c r="AC5" i="1"/>
  <c r="AE5" i="1" s="1"/>
  <c r="AE14" i="1"/>
  <c r="AC15" i="1"/>
  <c r="AE15" i="1" s="1"/>
  <c r="AC38" i="1"/>
  <c r="AC44" i="1"/>
  <c r="AE44" i="1" s="1"/>
  <c r="AC52" i="1"/>
  <c r="AE52" i="1" s="1"/>
  <c r="AC134" i="1"/>
  <c r="AE134" i="1" s="1"/>
  <c r="AC150" i="1"/>
  <c r="AE150" i="1" s="1"/>
  <c r="AE10" i="1"/>
  <c r="AD5" i="1"/>
  <c r="AD10" i="1"/>
  <c r="AD43" i="1"/>
  <c r="AD44" i="1"/>
  <c r="AD52" i="1"/>
  <c r="AC72" i="1"/>
  <c r="AE72" i="1" s="1"/>
  <c r="AD118" i="1"/>
  <c r="AD134" i="1"/>
  <c r="AC24" i="1"/>
  <c r="AE24" i="1" s="1"/>
  <c r="AC13" i="1"/>
  <c r="AE13" i="1" s="1"/>
  <c r="AD14" i="1"/>
  <c r="AC18" i="1"/>
  <c r="AE18" i="1" s="1"/>
  <c r="AC23" i="1"/>
  <c r="AE23" i="1" s="1"/>
  <c r="AC26" i="1"/>
  <c r="AE26" i="1" s="1"/>
  <c r="AD31" i="1"/>
  <c r="AD72" i="1"/>
  <c r="AC117" i="1"/>
  <c r="AE117" i="1" s="1"/>
  <c r="AC122" i="1"/>
  <c r="AE122" i="1" s="1"/>
  <c r="AE133" i="1"/>
  <c r="AD154" i="1"/>
  <c r="AC155" i="1"/>
  <c r="AE155" i="1" s="1"/>
  <c r="AC6" i="1"/>
  <c r="AE6" i="1" s="1"/>
  <c r="AD18" i="1"/>
  <c r="AC22" i="1"/>
  <c r="AE22" i="1" s="1"/>
  <c r="AC30" i="1"/>
  <c r="AE30" i="1" s="1"/>
  <c r="AE31" i="1"/>
  <c r="AC32" i="1"/>
  <c r="AE32" i="1" s="1"/>
  <c r="AC56" i="1"/>
  <c r="AE56" i="1" s="1"/>
  <c r="AE71" i="1"/>
  <c r="AD83" i="1"/>
  <c r="AC84" i="1"/>
  <c r="AE84" i="1" s="1"/>
  <c r="AC95" i="1"/>
  <c r="AE95" i="1" s="1"/>
  <c r="AD99" i="1"/>
  <c r="AC100" i="1"/>
  <c r="AE100" i="1" s="1"/>
  <c r="AC111" i="1"/>
  <c r="AE111" i="1" s="1"/>
  <c r="AD122" i="1"/>
  <c r="AC123" i="1"/>
  <c r="AE123" i="1" s="1"/>
  <c r="AC138" i="1"/>
  <c r="AE138" i="1" s="1"/>
  <c r="AC158" i="1"/>
  <c r="AE158" i="1" s="1"/>
  <c r="AD84" i="1"/>
  <c r="AD100" i="1"/>
  <c r="AC126" i="1"/>
  <c r="AE126" i="1" s="1"/>
  <c r="AD138" i="1"/>
  <c r="AD158" i="1"/>
  <c r="AE7" i="1"/>
  <c r="AC29" i="1"/>
  <c r="AE29" i="1" s="1"/>
  <c r="AE55" i="1"/>
  <c r="AC62" i="1"/>
  <c r="AE62" i="1" s="1"/>
  <c r="AD78" i="1"/>
  <c r="AD110" i="1"/>
  <c r="AD157" i="1"/>
  <c r="AD7" i="1"/>
  <c r="AC8" i="1"/>
  <c r="AE8" i="1" s="1"/>
  <c r="AD15" i="1"/>
  <c r="AC16" i="1"/>
  <c r="AE16" i="1" s="1"/>
  <c r="AD23" i="1"/>
  <c r="AD24" i="1"/>
  <c r="AC25" i="1"/>
  <c r="AE25" i="1" s="1"/>
  <c r="AE27" i="1"/>
  <c r="AC34" i="1"/>
  <c r="AE34" i="1" s="1"/>
  <c r="AD35" i="1"/>
  <c r="AE38" i="1"/>
  <c r="AE39" i="1"/>
  <c r="AE78" i="1"/>
  <c r="AD90" i="1"/>
  <c r="AC90" i="1"/>
  <c r="AE90" i="1" s="1"/>
  <c r="AE94" i="1"/>
  <c r="AD106" i="1"/>
  <c r="AC106" i="1"/>
  <c r="AE106" i="1" s="1"/>
  <c r="AE110" i="1"/>
  <c r="AC124" i="1"/>
  <c r="AE124" i="1" s="1"/>
  <c r="AD125" i="1"/>
  <c r="AC140" i="1"/>
  <c r="AE140" i="1" s="1"/>
  <c r="AD141" i="1"/>
  <c r="AC143" i="1"/>
  <c r="AE143" i="1" s="1"/>
  <c r="AE37" i="1"/>
  <c r="AE58" i="1"/>
  <c r="AD58" i="1"/>
  <c r="AE74" i="1"/>
  <c r="AD74" i="1"/>
  <c r="AE127" i="1"/>
  <c r="AD8" i="1"/>
  <c r="AD16" i="1"/>
  <c r="AD25" i="1"/>
  <c r="AC33" i="1"/>
  <c r="AE33" i="1" s="1"/>
  <c r="AE35" i="1"/>
  <c r="AD37" i="1"/>
  <c r="AE53" i="1"/>
  <c r="AC54" i="1"/>
  <c r="AE54" i="1" s="1"/>
  <c r="AD55" i="1"/>
  <c r="AC57" i="1"/>
  <c r="AE57" i="1" s="1"/>
  <c r="AC70" i="1"/>
  <c r="AE70" i="1" s="1"/>
  <c r="AD71" i="1"/>
  <c r="AC73" i="1"/>
  <c r="AE73" i="1" s="1"/>
  <c r="AE89" i="1"/>
  <c r="AD89" i="1"/>
  <c r="AE105" i="1"/>
  <c r="AD105" i="1"/>
  <c r="AD121" i="1"/>
  <c r="AC121" i="1"/>
  <c r="AE121" i="1" s="1"/>
  <c r="AE125" i="1"/>
  <c r="AD127" i="1"/>
  <c r="AD137" i="1"/>
  <c r="AC137" i="1"/>
  <c r="AE137" i="1" s="1"/>
  <c r="AE141" i="1"/>
  <c r="AD143" i="1"/>
  <c r="AD153" i="1"/>
  <c r="AC153" i="1"/>
  <c r="AE153" i="1" s="1"/>
  <c r="AD51" i="1"/>
  <c r="AC51" i="1"/>
  <c r="AE51" i="1" s="1"/>
  <c r="AD67" i="1"/>
  <c r="AC67" i="1"/>
  <c r="AE67" i="1" s="1"/>
  <c r="AE88" i="1"/>
  <c r="AE104" i="1"/>
  <c r="AE120" i="1"/>
  <c r="AD120" i="1"/>
  <c r="AE136" i="1"/>
  <c r="AD136" i="1"/>
  <c r="AD152" i="1"/>
  <c r="AC11" i="1"/>
  <c r="AE11" i="1" s="1"/>
  <c r="AD50" i="1"/>
  <c r="AD66" i="1"/>
  <c r="AC152" i="1"/>
  <c r="AE152" i="1" s="1"/>
  <c r="AC19" i="1"/>
  <c r="AE19" i="1" s="1"/>
  <c r="AD11" i="1"/>
  <c r="AD19" i="1"/>
  <c r="AC50" i="1"/>
  <c r="AE50" i="1" s="1"/>
  <c r="AC66" i="1"/>
  <c r="AE66" i="1" s="1"/>
  <c r="AD82" i="1"/>
  <c r="AC82" i="1"/>
  <c r="AE82" i="1" s="1"/>
  <c r="AE86" i="1"/>
  <c r="AD88" i="1"/>
  <c r="AD98" i="1"/>
  <c r="AC98" i="1"/>
  <c r="AE98" i="1" s="1"/>
  <c r="AE102" i="1"/>
  <c r="AD104" i="1"/>
  <c r="AD114" i="1"/>
  <c r="AC114" i="1"/>
  <c r="AE114" i="1" s="1"/>
  <c r="AE118" i="1"/>
  <c r="AC119" i="1"/>
  <c r="AE119" i="1" s="1"/>
  <c r="AE131" i="1"/>
  <c r="AC132" i="1"/>
  <c r="AE132" i="1" s="1"/>
  <c r="AD133" i="1"/>
  <c r="AC135" i="1"/>
  <c r="AE135" i="1" s="1"/>
  <c r="AC148" i="1"/>
  <c r="AE148" i="1" s="1"/>
  <c r="AD149" i="1"/>
  <c r="AC151" i="1"/>
  <c r="AE151" i="1" s="1"/>
  <c r="AE45" i="1"/>
  <c r="AE77" i="1"/>
  <c r="AE81" i="1"/>
  <c r="AD81" i="1"/>
  <c r="AE97" i="1"/>
  <c r="AD97" i="1"/>
  <c r="AE113" i="1"/>
  <c r="AD113" i="1"/>
  <c r="AD129" i="1"/>
  <c r="AC129" i="1"/>
  <c r="AE129" i="1" s="1"/>
  <c r="AD145" i="1"/>
  <c r="AC145" i="1"/>
  <c r="AE145" i="1" s="1"/>
  <c r="AE149" i="1"/>
  <c r="AD59" i="1"/>
  <c r="AC59" i="1"/>
  <c r="AD75" i="1"/>
  <c r="AC75" i="1"/>
  <c r="AE112" i="1"/>
  <c r="AE128" i="1"/>
  <c r="AD128" i="1"/>
  <c r="AE144" i="1"/>
  <c r="AD144" i="1"/>
  <c r="AD155" i="1"/>
  <c r="AC156" i="1"/>
  <c r="AE156" i="1" s="1"/>
</calcChain>
</file>

<file path=xl/sharedStrings.xml><?xml version="1.0" encoding="utf-8"?>
<sst xmlns="http://schemas.openxmlformats.org/spreadsheetml/2006/main" count="349" uniqueCount="198">
  <si>
    <t xml:space="preserve">   FeO   </t>
  </si>
  <si>
    <t xml:space="preserve">   MnO   </t>
  </si>
  <si>
    <t xml:space="preserve">   MgO   </t>
  </si>
  <si>
    <t xml:space="preserve">   CaO   </t>
  </si>
  <si>
    <t>Oxygens</t>
    <phoneticPr fontId="1" type="noConversion"/>
  </si>
  <si>
    <t xml:space="preserve"> Si</t>
    <phoneticPr fontId="1" type="noConversion"/>
  </si>
  <si>
    <t>Ti</t>
    <phoneticPr fontId="1" type="noConversion"/>
  </si>
  <si>
    <t>Al</t>
    <phoneticPr fontId="1" type="noConversion"/>
  </si>
  <si>
    <t>Cr</t>
    <phoneticPr fontId="1" type="noConversion"/>
  </si>
  <si>
    <t>Mn</t>
    <phoneticPr fontId="1" type="noConversion"/>
  </si>
  <si>
    <t>Mg</t>
    <phoneticPr fontId="1" type="noConversion"/>
  </si>
  <si>
    <t>Ca</t>
    <phoneticPr fontId="1" type="noConversion"/>
  </si>
  <si>
    <t>Na</t>
    <phoneticPr fontId="1" type="noConversion"/>
  </si>
  <si>
    <t>K</t>
    <phoneticPr fontId="1" type="noConversion"/>
  </si>
  <si>
    <t>Sum</t>
    <phoneticPr fontId="1" type="noConversion"/>
  </si>
  <si>
    <t>Mg#</t>
    <phoneticPr fontId="1" type="noConversion"/>
  </si>
  <si>
    <t>8-Si</t>
    <phoneticPr fontId="1" type="noConversion"/>
  </si>
  <si>
    <t>Al-(8-Si)</t>
    <phoneticPr fontId="1" type="noConversion"/>
  </si>
  <si>
    <t>Al(IV)</t>
  </si>
  <si>
    <t>Al(VI)</t>
  </si>
  <si>
    <t xml:space="preserve">C19TY28-04-02 </t>
  </si>
  <si>
    <t xml:space="preserve">C19TY28-04-03 </t>
  </si>
  <si>
    <t xml:space="preserve">C19TY28-04-04 </t>
  </si>
  <si>
    <t xml:space="preserve">C19TY28-04-05 </t>
  </si>
  <si>
    <t xml:space="preserve">C19TY28-04-06 </t>
  </si>
  <si>
    <t xml:space="preserve">C19TY29-02-22 </t>
  </si>
  <si>
    <t xml:space="preserve">C19TY29-02-27 </t>
  </si>
  <si>
    <t xml:space="preserve">C19TY28-05-01 </t>
  </si>
  <si>
    <t xml:space="preserve">C19TY28-05-02 </t>
  </si>
  <si>
    <t xml:space="preserve">C19TY28-05-03 </t>
  </si>
  <si>
    <t xml:space="preserve">C19TY28-05-04 </t>
  </si>
  <si>
    <t xml:space="preserve">C19TY29-01-42 </t>
  </si>
  <si>
    <t xml:space="preserve">C19TY29-02-21 </t>
  </si>
  <si>
    <t xml:space="preserve">C19TY29-02-25 </t>
  </si>
  <si>
    <t xml:space="preserve">C19TY29-02-26 </t>
  </si>
  <si>
    <t xml:space="preserve">C19TY29-02-28 </t>
  </si>
  <si>
    <t xml:space="preserve">C19TY29-02-29 </t>
  </si>
  <si>
    <t xml:space="preserve">C19TY29-02-32 </t>
  </si>
  <si>
    <t xml:space="preserve">C19TY29-03-12 </t>
  </si>
  <si>
    <t xml:space="preserve">C19TY29-03-13 </t>
  </si>
  <si>
    <t xml:space="preserve">C19TY29-03-14 </t>
  </si>
  <si>
    <t xml:space="preserve">C19TY29-03-27 </t>
  </si>
  <si>
    <t xml:space="preserve">C19TY28-01-24 </t>
  </si>
  <si>
    <t xml:space="preserve">C19TY29-01-13 </t>
  </si>
  <si>
    <t xml:space="preserve">C19TY29-02-06 </t>
  </si>
  <si>
    <t xml:space="preserve">C19TY29-02-20 </t>
  </si>
  <si>
    <t xml:space="preserve">C19TY29-03-15 </t>
  </si>
  <si>
    <t xml:space="preserve">C19TY28-01-05 </t>
  </si>
  <si>
    <t xml:space="preserve">C19TY28-01-06 </t>
  </si>
  <si>
    <t xml:space="preserve">C19TY28-01-07 </t>
  </si>
  <si>
    <t xml:space="preserve">C19TY28-01-08 </t>
  </si>
  <si>
    <t xml:space="preserve">C19TY28-01-21 </t>
  </si>
  <si>
    <t xml:space="preserve">C19TY28-01-22 </t>
  </si>
  <si>
    <t>C19TY28-03-06</t>
  </si>
  <si>
    <t>C19TY28-03-07</t>
  </si>
  <si>
    <t>C19TY28-03-08</t>
  </si>
  <si>
    <t xml:space="preserve">C19TY28-03-27 </t>
  </si>
  <si>
    <t>C19TY28-03-28</t>
  </si>
  <si>
    <t xml:space="preserve">C19TY28-03-32 </t>
  </si>
  <si>
    <t xml:space="preserve">C19TY28-03-33 </t>
  </si>
  <si>
    <t>C19TY28-03-36</t>
  </si>
  <si>
    <t>C19TY28-03-37</t>
  </si>
  <si>
    <t>C19TY28-03-38</t>
  </si>
  <si>
    <t>C19TY28-03-39</t>
  </si>
  <si>
    <t>C19TY28-03-40</t>
  </si>
  <si>
    <t>C19TY28-03-41</t>
  </si>
  <si>
    <t xml:space="preserve">C19TY28-06-05 </t>
  </si>
  <si>
    <t xml:space="preserve">C19TY28-06-06 </t>
  </si>
  <si>
    <t xml:space="preserve">C19TY28-06-07 </t>
  </si>
  <si>
    <t xml:space="preserve">C19TY28-06-08 </t>
  </si>
  <si>
    <t xml:space="preserve">C19TY29-01-07 </t>
  </si>
  <si>
    <t xml:space="preserve">C19TY29-01-08 </t>
  </si>
  <si>
    <t xml:space="preserve">C19TY29-01-19 </t>
  </si>
  <si>
    <t xml:space="preserve">C19TY29-01-20 </t>
  </si>
  <si>
    <t xml:space="preserve">C19TY29-01-21 </t>
  </si>
  <si>
    <t xml:space="preserve">C19TY29-01-28 </t>
  </si>
  <si>
    <t xml:space="preserve">C19TY29-01-29 </t>
  </si>
  <si>
    <t xml:space="preserve">C19TY29-01-30 </t>
  </si>
  <si>
    <t xml:space="preserve">C19TY29-01-31 </t>
  </si>
  <si>
    <t xml:space="preserve">C19TY29-02-11 </t>
  </si>
  <si>
    <t xml:space="preserve">C19TY29-02-12 </t>
  </si>
  <si>
    <t xml:space="preserve">C19TY29-02-13 </t>
  </si>
  <si>
    <t xml:space="preserve">C19TY29-02-14 </t>
  </si>
  <si>
    <t xml:space="preserve">C19TY29-02-15 </t>
  </si>
  <si>
    <t xml:space="preserve">C19TY29-02-18 </t>
  </si>
  <si>
    <t xml:space="preserve">C19TY29-02-19 </t>
  </si>
  <si>
    <t xml:space="preserve">C19TY29-03-04 </t>
  </si>
  <si>
    <t xml:space="preserve">C19TY29-03-05 </t>
  </si>
  <si>
    <t xml:space="preserve">C19TY29-03-21 </t>
  </si>
  <si>
    <t xml:space="preserve">C19TY29-04-05 </t>
  </si>
  <si>
    <t xml:space="preserve">C19TY29-04-06 </t>
  </si>
  <si>
    <t xml:space="preserve">C19TY29-04-13 </t>
  </si>
  <si>
    <t xml:space="preserve">C19TY29-04-16 </t>
  </si>
  <si>
    <t xml:space="preserve">C19TY29-03-30 </t>
  </si>
  <si>
    <t xml:space="preserve">C19TY28-01-02 </t>
  </si>
  <si>
    <t xml:space="preserve">C19TY28-01-03 </t>
  </si>
  <si>
    <t xml:space="preserve">C19TY28-01-04 </t>
  </si>
  <si>
    <t xml:space="preserve">C19TY28-01-09 </t>
  </si>
  <si>
    <t xml:space="preserve">C19TY28-01-10 </t>
  </si>
  <si>
    <t xml:space="preserve">C19TY28-01-11 </t>
  </si>
  <si>
    <t>C19TY28-03-04</t>
  </si>
  <si>
    <t>C19TY28-03-05</t>
  </si>
  <si>
    <t>C19TY28-03-09</t>
  </si>
  <si>
    <t>C19TY28-03-10</t>
  </si>
  <si>
    <t>C19TY28-03-11</t>
  </si>
  <si>
    <t>C19TY28-03-22</t>
  </si>
  <si>
    <t>C19TY28-03-35</t>
  </si>
  <si>
    <t>C19TY28-03-42</t>
  </si>
  <si>
    <t>C19TY28-03-43</t>
  </si>
  <si>
    <t>C19TY28-03-44</t>
  </si>
  <si>
    <t xml:space="preserve">C19TY28-04-01 </t>
  </si>
  <si>
    <t xml:space="preserve">C19TY28-06-04 </t>
  </si>
  <si>
    <t xml:space="preserve">C19TY28-06-09 </t>
  </si>
  <si>
    <t xml:space="preserve">C19TY28-06-10 </t>
  </si>
  <si>
    <t xml:space="preserve">C19TY29-01-09 </t>
  </si>
  <si>
    <t xml:space="preserve">C19TY29-01-17 </t>
  </si>
  <si>
    <t xml:space="preserve">C19TY29-01-18 </t>
  </si>
  <si>
    <t xml:space="preserve">C19TY29-01-26 </t>
  </si>
  <si>
    <t xml:space="preserve">C19TY29-01-27 </t>
  </si>
  <si>
    <t xml:space="preserve">C19TY29-01-32 </t>
  </si>
  <si>
    <t xml:space="preserve">C19TY29-01-33 </t>
  </si>
  <si>
    <t xml:space="preserve">C19TY29-02-10 </t>
  </si>
  <si>
    <t xml:space="preserve">C19TY29-02-16 </t>
  </si>
  <si>
    <t xml:space="preserve">C19TY29-02-17 </t>
  </si>
  <si>
    <t xml:space="preserve">C19TY29-03-03 </t>
  </si>
  <si>
    <t xml:space="preserve">C19TY29-03-06 </t>
  </si>
  <si>
    <t xml:space="preserve">C19TY29-03-07 </t>
  </si>
  <si>
    <t xml:space="preserve">C19TY29-03-19 </t>
  </si>
  <si>
    <t xml:space="preserve">C19TY29-03-20 </t>
  </si>
  <si>
    <t xml:space="preserve">C19TY29-04-09 </t>
  </si>
  <si>
    <t xml:space="preserve">C19TY29-04-12 </t>
  </si>
  <si>
    <t xml:space="preserve">C19TY29-04-15 </t>
  </si>
  <si>
    <t xml:space="preserve">C19TY29-04-17 </t>
  </si>
  <si>
    <t xml:space="preserve">C19TY28-01-20 </t>
  </si>
  <si>
    <t xml:space="preserve">C19TY28-01-01 </t>
  </si>
  <si>
    <t xml:space="preserve">C19TY28-01-12 </t>
  </si>
  <si>
    <t xml:space="preserve">C19TY28-01-23 </t>
  </si>
  <si>
    <t xml:space="preserve">C19TY28-03-01 </t>
  </si>
  <si>
    <t>C19TY28-03-02</t>
  </si>
  <si>
    <t>C19TY28-03-03</t>
  </si>
  <si>
    <t>C19TY28-03-12</t>
  </si>
  <si>
    <t xml:space="preserve">C19TY28-03-16 </t>
  </si>
  <si>
    <t>C19TY28-03-17</t>
  </si>
  <si>
    <t>C19TY28-03-18</t>
  </si>
  <si>
    <t>C19TY28-03-19</t>
  </si>
  <si>
    <t>C19TY28-03-20</t>
  </si>
  <si>
    <t>C19TY28-03-21</t>
  </si>
  <si>
    <t>C19TY28-03-23</t>
  </si>
  <si>
    <t>C19TY28-03-24</t>
  </si>
  <si>
    <t>C19TY28-03-25</t>
  </si>
  <si>
    <t>C19TY28-03-26</t>
  </si>
  <si>
    <t>C19TY28-03-29</t>
  </si>
  <si>
    <t xml:space="preserve">C19TY28-03-30 </t>
  </si>
  <si>
    <t xml:space="preserve">C19TY28-03-31 </t>
  </si>
  <si>
    <t xml:space="preserve">C19TY28-03-34 </t>
  </si>
  <si>
    <t>C19TY28-03-45</t>
  </si>
  <si>
    <t xml:space="preserve">C19TY28-06-01 </t>
  </si>
  <si>
    <t xml:space="preserve">C19TY28-06-02 </t>
  </si>
  <si>
    <t xml:space="preserve">C19TY28-06-03 </t>
  </si>
  <si>
    <t xml:space="preserve">C19TY28-06-11 </t>
  </si>
  <si>
    <t xml:space="preserve">C19TY29-01-10 </t>
  </si>
  <si>
    <t xml:space="preserve">C19TY29-01-11 </t>
  </si>
  <si>
    <t xml:space="preserve">C19TY29-01-25 </t>
  </si>
  <si>
    <t xml:space="preserve">C19TY29-01-34 </t>
  </si>
  <si>
    <t xml:space="preserve">C19TY29-02-09 </t>
  </si>
  <si>
    <t xml:space="preserve">C19TY29-03-01 </t>
  </si>
  <si>
    <t xml:space="preserve">C19TY29-03-02 </t>
  </si>
  <si>
    <t xml:space="preserve">C19TY29-03-08 </t>
  </si>
  <si>
    <t xml:space="preserve">C19TY29-03-09 </t>
  </si>
  <si>
    <t xml:space="preserve">C19TY29-03-31 </t>
  </si>
  <si>
    <t xml:space="preserve">C19TY29-04-01 </t>
  </si>
  <si>
    <t xml:space="preserve">C19TY29-04-02 </t>
  </si>
  <si>
    <t xml:space="preserve">C19TY29-04-10 </t>
  </si>
  <si>
    <t xml:space="preserve">C19TY29-04-14 </t>
  </si>
  <si>
    <t>Spot no.</t>
    <phoneticPr fontId="1" type="noConversion"/>
  </si>
  <si>
    <t xml:space="preserve"> Total</t>
    <phoneticPr fontId="1" type="noConversion"/>
  </si>
  <si>
    <t>aThe equations (5) and (10) of Putirka (2016) were used to calculate the Tuoyun amphibole crystallization temperatures and its equilibrium melt SiO2 contents.</t>
    <phoneticPr fontId="1" type="noConversion"/>
  </si>
  <si>
    <t>Table S6 Amphibole major element compositions (wt%) of the Tuoyun lamprophyre dykes.</t>
    <phoneticPr fontId="1" type="noConversion"/>
  </si>
  <si>
    <t>bThe equations of Ridolfi (2021) were used to calculate the Tuoyun amphibole crystallization pressures, water contents and oxygen fugacities</t>
    <phoneticPr fontId="1" type="noConversion"/>
  </si>
  <si>
    <r>
      <t xml:space="preserve">   SiO</t>
    </r>
    <r>
      <rPr>
        <b/>
        <vertAlign val="subscript"/>
        <sz val="11"/>
        <color theme="1"/>
        <rFont val="Times New Roman"/>
        <family val="1"/>
      </rPr>
      <t>2</t>
    </r>
    <phoneticPr fontId="1" type="noConversion"/>
  </si>
  <si>
    <r>
      <t xml:space="preserve">   TiO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 xml:space="preserve">  </t>
    </r>
    <phoneticPr fontId="1" type="noConversion"/>
  </si>
  <si>
    <r>
      <t xml:space="preserve">   Al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 xml:space="preserve"> </t>
    </r>
    <phoneticPr fontId="1" type="noConversion"/>
  </si>
  <si>
    <r>
      <t xml:space="preserve">   Cr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 xml:space="preserve"> </t>
    </r>
    <phoneticPr fontId="1" type="noConversion"/>
  </si>
  <si>
    <r>
      <t>Na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phoneticPr fontId="1" type="noConversion"/>
  </si>
  <si>
    <r>
      <t>K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phoneticPr fontId="1" type="noConversion"/>
  </si>
  <si>
    <r>
      <t>Mg</t>
    </r>
    <r>
      <rPr>
        <b/>
        <vertAlign val="superscript"/>
        <sz val="11"/>
        <color theme="1"/>
        <rFont val="Times New Roman"/>
        <family val="1"/>
      </rPr>
      <t>#</t>
    </r>
    <phoneticPr fontId="1" type="noConversion"/>
  </si>
  <si>
    <r>
      <t xml:space="preserve"> Fe</t>
    </r>
    <r>
      <rPr>
        <b/>
        <vertAlign val="superscript"/>
        <sz val="11"/>
        <color theme="1"/>
        <rFont val="Times New Roman"/>
        <family val="1"/>
      </rPr>
      <t>3+</t>
    </r>
    <phoneticPr fontId="1" type="noConversion"/>
  </si>
  <si>
    <r>
      <t>Fe</t>
    </r>
    <r>
      <rPr>
        <b/>
        <vertAlign val="superscript"/>
        <sz val="11"/>
        <color theme="1"/>
        <rFont val="Times New Roman"/>
        <family val="1"/>
      </rPr>
      <t>2+</t>
    </r>
    <phoneticPr fontId="1" type="noConversion"/>
  </si>
  <si>
    <r>
      <t>T(</t>
    </r>
    <r>
      <rPr>
        <b/>
        <sz val="11"/>
        <color theme="1"/>
        <rFont val="Segoe UI Symbol"/>
        <family val="1"/>
      </rPr>
      <t>℃</t>
    </r>
    <r>
      <rPr>
        <b/>
        <sz val="11"/>
        <color theme="1"/>
        <rFont val="Times New Roman"/>
        <family val="1"/>
      </rPr>
      <t>)</t>
    </r>
    <r>
      <rPr>
        <b/>
        <vertAlign val="superscript"/>
        <sz val="11"/>
        <color theme="1"/>
        <rFont val="Times New Roman"/>
        <family val="1"/>
      </rPr>
      <t>a</t>
    </r>
    <phoneticPr fontId="1" type="noConversion"/>
  </si>
  <si>
    <r>
      <t>P(kbar)</t>
    </r>
    <r>
      <rPr>
        <b/>
        <vertAlign val="superscript"/>
        <sz val="11"/>
        <color theme="1"/>
        <rFont val="Times New Roman"/>
        <family val="1"/>
      </rPr>
      <t>b</t>
    </r>
    <phoneticPr fontId="1" type="noConversion"/>
  </si>
  <si>
    <r>
      <t>Amphibole equilibrium 
melt SiO2 (wt%)</t>
    </r>
    <r>
      <rPr>
        <b/>
        <vertAlign val="superscript"/>
        <sz val="11"/>
        <color theme="1"/>
        <rFont val="Times New Roman"/>
        <family val="1"/>
      </rPr>
      <t>a</t>
    </r>
    <phoneticPr fontId="1" type="noConversion"/>
  </si>
  <si>
    <r>
      <t>△</t>
    </r>
    <r>
      <rPr>
        <b/>
        <sz val="11"/>
        <color theme="1"/>
        <rFont val="Times New Roman"/>
        <family val="1"/>
      </rPr>
      <t>FMQ</t>
    </r>
    <r>
      <rPr>
        <b/>
        <vertAlign val="superscript"/>
        <sz val="11"/>
        <color theme="1"/>
        <rFont val="宋体"/>
        <family val="3"/>
        <charset val="134"/>
      </rPr>
      <t>b</t>
    </r>
    <phoneticPr fontId="1" type="noConversion"/>
  </si>
  <si>
    <r>
      <t>H2O(wt.%)</t>
    </r>
    <r>
      <rPr>
        <b/>
        <vertAlign val="superscript"/>
        <sz val="11"/>
        <color theme="1"/>
        <rFont val="Times New Roman"/>
        <family val="1"/>
      </rPr>
      <t>b</t>
    </r>
    <phoneticPr fontId="1" type="noConversion"/>
  </si>
  <si>
    <r>
      <t>Type-Ⅱ</t>
    </r>
    <r>
      <rPr>
        <sz val="11"/>
        <color theme="1"/>
        <rFont val="宋体"/>
        <family val="1"/>
        <charset val="134"/>
      </rPr>
      <t xml:space="preserve"> </t>
    </r>
    <r>
      <rPr>
        <sz val="11"/>
        <color theme="1"/>
        <rFont val="Times New Roman"/>
        <family val="1"/>
      </rPr>
      <t>no zoning</t>
    </r>
    <phoneticPr fontId="1" type="noConversion"/>
  </si>
  <si>
    <r>
      <t>Type-Ⅰ</t>
    </r>
    <r>
      <rPr>
        <sz val="11"/>
        <color theme="1"/>
        <rFont val="宋体"/>
        <family val="1"/>
        <charset val="134"/>
      </rPr>
      <t xml:space="preserve"> </t>
    </r>
    <r>
      <rPr>
        <sz val="11"/>
        <color theme="1"/>
        <rFont val="Times New Roman"/>
        <family val="1"/>
      </rPr>
      <t>core</t>
    </r>
    <phoneticPr fontId="1" type="noConversion"/>
  </si>
  <si>
    <r>
      <t>Type-Ⅰ</t>
    </r>
    <r>
      <rPr>
        <sz val="11"/>
        <color theme="1"/>
        <rFont val="宋体"/>
        <family val="1"/>
        <charset val="134"/>
      </rPr>
      <t xml:space="preserve"> </t>
    </r>
    <r>
      <rPr>
        <sz val="11"/>
        <color theme="1"/>
        <rFont val="Times New Roman"/>
        <family val="1"/>
      </rPr>
      <t>rim</t>
    </r>
    <phoneticPr fontId="1" type="noConversion"/>
  </si>
  <si>
    <t xml:space="preserve">American Mineralogist: March 2025 Online Materials AM-25-39271 </t>
  </si>
  <si>
    <t xml:space="preserve">WANG ET AL.: TRANSCRUSTAL MAGMATIC SYSTEM IN LAMPROPHYRE DIKE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</si>
</sst>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_ "/>
    <numFmt numFmtId="165" formatCode="0_ "/>
    <numFmt numFmtId="166" formatCode="0_);[Red]\(0\)"/>
  </numFmts>
  <fonts count="1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Segoe UI Symbol"/>
      <family val="1"/>
    </font>
    <font>
      <b/>
      <sz val="11"/>
      <color theme="1"/>
      <name val="宋体"/>
      <family val="3"/>
      <charset val="134"/>
    </font>
    <font>
      <b/>
      <vertAlign val="superscript"/>
      <sz val="11"/>
      <color theme="1"/>
      <name val="宋体"/>
      <family val="3"/>
      <charset val="134"/>
    </font>
    <font>
      <sz val="11"/>
      <color theme="1"/>
      <name val="宋体"/>
      <family val="1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6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2" borderId="0" xfId="0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61"/>
  <sheetViews>
    <sheetView tabSelected="1" zoomScale="80" zoomScaleNormal="80" workbookViewId="0">
      <pane xSplit="1" ySplit="4" topLeftCell="B5" activePane="bottomRight" state="frozen"/>
      <selection pane="topRight" activeCell="B1" sqref="B1"/>
      <selection pane="bottomLeft" activeCell="A3" sqref="A3"/>
      <selection pane="bottomRight" sqref="A1:A2"/>
    </sheetView>
  </sheetViews>
  <sheetFormatPr baseColWidth="10" defaultColWidth="8.6640625" defaultRowHeight="14"/>
  <cols>
    <col min="1" max="1" width="18.83203125" style="2" customWidth="1"/>
    <col min="2" max="2" width="15.6640625" style="2" customWidth="1"/>
    <col min="3" max="14" width="8.6640625" style="3"/>
    <col min="15" max="35" width="8.6640625" style="2"/>
    <col min="36" max="36" width="19" style="2" customWidth="1"/>
    <col min="37" max="37" width="8.6640625" style="3"/>
    <col min="38" max="38" width="11.33203125" style="3" customWidth="1"/>
    <col min="39" max="16384" width="8.6640625" style="2"/>
  </cols>
  <sheetData>
    <row r="1" spans="1:38">
      <c r="A1" s="18" t="s">
        <v>196</v>
      </c>
    </row>
    <row r="2" spans="1:38">
      <c r="A2" s="18" t="s">
        <v>197</v>
      </c>
    </row>
    <row r="3" spans="1:38" ht="18">
      <c r="A3" s="1" t="s">
        <v>177</v>
      </c>
    </row>
    <row r="4" spans="1:38" s="12" customFormat="1" ht="48" customHeight="1">
      <c r="A4" s="4" t="s">
        <v>174</v>
      </c>
      <c r="B4" s="4"/>
      <c r="C4" s="5" t="s">
        <v>179</v>
      </c>
      <c r="D4" s="5" t="s">
        <v>180</v>
      </c>
      <c r="E4" s="5" t="s">
        <v>181</v>
      </c>
      <c r="F4" s="5" t="s">
        <v>182</v>
      </c>
      <c r="G4" s="5" t="s">
        <v>0</v>
      </c>
      <c r="H4" s="5" t="s">
        <v>1</v>
      </c>
      <c r="I4" s="5" t="s">
        <v>2</v>
      </c>
      <c r="J4" s="5" t="s">
        <v>3</v>
      </c>
      <c r="K4" s="5" t="s">
        <v>183</v>
      </c>
      <c r="L4" s="5" t="s">
        <v>184</v>
      </c>
      <c r="M4" s="5" t="s">
        <v>175</v>
      </c>
      <c r="N4" s="6" t="s">
        <v>185</v>
      </c>
      <c r="O4" s="4" t="s">
        <v>4</v>
      </c>
      <c r="P4" s="5" t="s">
        <v>5</v>
      </c>
      <c r="Q4" s="5" t="s">
        <v>6</v>
      </c>
      <c r="R4" s="5" t="s">
        <v>7</v>
      </c>
      <c r="S4" s="5" t="s">
        <v>8</v>
      </c>
      <c r="T4" s="5" t="s">
        <v>186</v>
      </c>
      <c r="U4" s="5" t="s">
        <v>187</v>
      </c>
      <c r="V4" s="5" t="s">
        <v>9</v>
      </c>
      <c r="W4" s="5" t="s">
        <v>10</v>
      </c>
      <c r="X4" s="5" t="s">
        <v>11</v>
      </c>
      <c r="Y4" s="5" t="s">
        <v>12</v>
      </c>
      <c r="Z4" s="5" t="s">
        <v>13</v>
      </c>
      <c r="AA4" s="5" t="s">
        <v>14</v>
      </c>
      <c r="AB4" s="7" t="s">
        <v>16</v>
      </c>
      <c r="AC4" s="7" t="s">
        <v>17</v>
      </c>
      <c r="AD4" s="8" t="s">
        <v>18</v>
      </c>
      <c r="AE4" s="8" t="s">
        <v>19</v>
      </c>
      <c r="AF4" s="5" t="s">
        <v>15</v>
      </c>
      <c r="AG4" s="9" t="s">
        <v>188</v>
      </c>
      <c r="AH4" s="9" t="s">
        <v>189</v>
      </c>
      <c r="AI4" s="9"/>
      <c r="AJ4" s="10" t="s">
        <v>190</v>
      </c>
      <c r="AK4" s="11" t="s">
        <v>191</v>
      </c>
      <c r="AL4" s="5" t="s">
        <v>192</v>
      </c>
    </row>
    <row r="5" spans="1:38">
      <c r="A5" s="2" t="s">
        <v>20</v>
      </c>
      <c r="B5" s="2" t="s">
        <v>193</v>
      </c>
      <c r="C5" s="3">
        <v>38.950000000000003</v>
      </c>
      <c r="D5" s="3">
        <v>6.5</v>
      </c>
      <c r="E5" s="3">
        <v>12.21</v>
      </c>
      <c r="F5" s="3">
        <v>0.01</v>
      </c>
      <c r="G5" s="3">
        <v>12.08</v>
      </c>
      <c r="H5" s="3">
        <v>0.12</v>
      </c>
      <c r="I5" s="3">
        <v>11.48</v>
      </c>
      <c r="J5" s="3">
        <v>11.81</v>
      </c>
      <c r="K5" s="3">
        <v>3.23</v>
      </c>
      <c r="L5" s="3">
        <v>1.1399999999999999</v>
      </c>
      <c r="M5" s="3">
        <v>97.53</v>
      </c>
      <c r="N5" s="13">
        <f>100*(I5/40.31)/(I5/40.31+G5/71.85)</f>
        <v>62.879159568184612</v>
      </c>
      <c r="O5" s="2">
        <v>23</v>
      </c>
      <c r="P5" s="3">
        <v>5.851</v>
      </c>
      <c r="Q5" s="3">
        <v>0.73399999999999999</v>
      </c>
      <c r="R5" s="3">
        <v>2.1619999999999999</v>
      </c>
      <c r="S5" s="3">
        <v>1E-3</v>
      </c>
      <c r="T5" s="3">
        <v>0</v>
      </c>
      <c r="U5" s="3">
        <v>1.518</v>
      </c>
      <c r="V5" s="3">
        <v>1.4999999999999999E-2</v>
      </c>
      <c r="W5" s="3">
        <v>2.57</v>
      </c>
      <c r="X5" s="3">
        <v>1.901</v>
      </c>
      <c r="Y5" s="3">
        <v>0.94099999999999995</v>
      </c>
      <c r="Z5" s="3">
        <v>0.218</v>
      </c>
      <c r="AA5" s="3">
        <v>15.913</v>
      </c>
      <c r="AB5" s="3">
        <f t="shared" ref="AB5:AB36" si="0">8-P5</f>
        <v>2.149</v>
      </c>
      <c r="AC5" s="3">
        <f t="shared" ref="AC5:AC36" si="1">R5-AB5</f>
        <v>1.2999999999999901E-2</v>
      </c>
      <c r="AD5" s="3">
        <f t="shared" ref="AD5:AD36" si="2">IF(R5&lt;AB5, R5, AB5)</f>
        <v>2.149</v>
      </c>
      <c r="AE5" s="3">
        <f t="shared" ref="AE5:AE36" si="3">IF(R5&lt;AB5, 0, AC5)</f>
        <v>1.2999999999999901E-2</v>
      </c>
      <c r="AF5" s="3">
        <f t="shared" ref="AF5:AF11" si="4">100*(I5/40.31)/(I5/40.31+G5/71.85)</f>
        <v>62.879159568184612</v>
      </c>
      <c r="AG5" s="14">
        <f t="shared" ref="AG5:AG36" si="5">1781-132.74*P5+116.6*Q5-69.41*U5+101.62*Y5</f>
        <v>1080.1827000000001</v>
      </c>
      <c r="AH5" s="14">
        <f t="shared" ref="AH5:AH36" si="6">19.209*EXP(1.438*R5)</f>
        <v>430.2364405033432</v>
      </c>
      <c r="AI5" s="14">
        <f>AH5/100</f>
        <v>4.3023644050334324</v>
      </c>
      <c r="AJ5" s="14">
        <f t="shared" ref="AJ5:AJ36" si="7">751.95-0.4*AG5-278000/AG5-9.184*R5</f>
        <v>42.657241980604198</v>
      </c>
    </row>
    <row r="6" spans="1:38">
      <c r="A6" s="2" t="s">
        <v>21</v>
      </c>
      <c r="B6" s="2" t="s">
        <v>193</v>
      </c>
      <c r="C6" s="3">
        <v>39.17</v>
      </c>
      <c r="D6" s="3">
        <v>6.15</v>
      </c>
      <c r="E6" s="3">
        <v>12.1</v>
      </c>
      <c r="F6" s="3">
        <v>0</v>
      </c>
      <c r="G6" s="3">
        <v>11.95</v>
      </c>
      <c r="H6" s="3">
        <v>0.19</v>
      </c>
      <c r="I6" s="3">
        <v>11.81</v>
      </c>
      <c r="J6" s="3">
        <v>11.82</v>
      </c>
      <c r="K6" s="3">
        <v>3.14</v>
      </c>
      <c r="L6" s="3">
        <v>1.06</v>
      </c>
      <c r="M6" s="3">
        <v>97.39</v>
      </c>
      <c r="N6" s="13">
        <f>100*(I6/40.31)/(I6/40.31+G6/71.85)</f>
        <v>63.788504893430051</v>
      </c>
      <c r="O6" s="2">
        <v>23</v>
      </c>
      <c r="P6" s="3">
        <v>5.883</v>
      </c>
      <c r="Q6" s="3">
        <v>0.69499999999999995</v>
      </c>
      <c r="R6" s="3">
        <v>2.1429999999999998</v>
      </c>
      <c r="S6" s="3">
        <v>0</v>
      </c>
      <c r="T6" s="3">
        <v>0</v>
      </c>
      <c r="U6" s="3">
        <v>1.5009999999999999</v>
      </c>
      <c r="V6" s="3">
        <v>2.4E-2</v>
      </c>
      <c r="W6" s="3">
        <v>2.6440000000000001</v>
      </c>
      <c r="X6" s="3">
        <v>1.9019999999999999</v>
      </c>
      <c r="Y6" s="3">
        <v>0.91400000000000003</v>
      </c>
      <c r="Z6" s="3">
        <v>0.20300000000000001</v>
      </c>
      <c r="AA6" s="3">
        <v>15.91</v>
      </c>
      <c r="AB6" s="3">
        <f t="shared" si="0"/>
        <v>2.117</v>
      </c>
      <c r="AC6" s="3">
        <f t="shared" si="1"/>
        <v>2.5999999999999801E-2</v>
      </c>
      <c r="AD6" s="3">
        <f t="shared" si="2"/>
        <v>2.117</v>
      </c>
      <c r="AE6" s="3">
        <f t="shared" si="3"/>
        <v>2.5999999999999801E-2</v>
      </c>
      <c r="AF6" s="3">
        <f t="shared" si="4"/>
        <v>63.788504893430051</v>
      </c>
      <c r="AG6" s="14">
        <f t="shared" si="5"/>
        <v>1069.82385</v>
      </c>
      <c r="AH6" s="14">
        <f t="shared" si="6"/>
        <v>418.64065188194138</v>
      </c>
      <c r="AI6" s="14">
        <f t="shared" ref="AI6:AI69" si="8">AH6/100</f>
        <v>4.1864065188194139</v>
      </c>
      <c r="AJ6" s="14">
        <f t="shared" si="7"/>
        <v>44.48328481280339</v>
      </c>
    </row>
    <row r="7" spans="1:38">
      <c r="A7" s="2" t="s">
        <v>22</v>
      </c>
      <c r="B7" s="2" t="s">
        <v>193</v>
      </c>
      <c r="C7" s="3">
        <v>39.07</v>
      </c>
      <c r="D7" s="3">
        <v>5.77</v>
      </c>
      <c r="E7" s="3">
        <v>12.58</v>
      </c>
      <c r="F7" s="3">
        <v>0.01</v>
      </c>
      <c r="G7" s="3">
        <v>11.54</v>
      </c>
      <c r="H7" s="3">
        <v>0.11</v>
      </c>
      <c r="I7" s="3">
        <v>11.89</v>
      </c>
      <c r="J7" s="3">
        <v>11.85</v>
      </c>
      <c r="K7" s="3">
        <v>3.05</v>
      </c>
      <c r="L7" s="3">
        <v>1.1499999999999999</v>
      </c>
      <c r="M7" s="3">
        <v>97.02</v>
      </c>
      <c r="N7" s="13">
        <f t="shared" ref="N7:N70" si="9">100*(I7/40.31)/(I7/40.31+G7/71.85)</f>
        <v>64.745236718968073</v>
      </c>
      <c r="O7" s="2">
        <v>23</v>
      </c>
      <c r="P7" s="3">
        <v>5.8760000000000003</v>
      </c>
      <c r="Q7" s="3">
        <v>0.65300000000000002</v>
      </c>
      <c r="R7" s="3">
        <v>2.2309999999999999</v>
      </c>
      <c r="S7" s="3">
        <v>1E-3</v>
      </c>
      <c r="T7" s="3">
        <v>0</v>
      </c>
      <c r="U7" s="3">
        <v>1.452</v>
      </c>
      <c r="V7" s="3">
        <v>1.4E-2</v>
      </c>
      <c r="W7" s="3">
        <v>2.665</v>
      </c>
      <c r="X7" s="3">
        <v>1.91</v>
      </c>
      <c r="Y7" s="3">
        <v>0.88900000000000001</v>
      </c>
      <c r="Z7" s="3">
        <v>0.221</v>
      </c>
      <c r="AA7" s="3">
        <v>15.911</v>
      </c>
      <c r="AB7" s="3">
        <f t="shared" si="0"/>
        <v>2.1239999999999997</v>
      </c>
      <c r="AC7" s="3">
        <f t="shared" si="1"/>
        <v>0.10700000000000021</v>
      </c>
      <c r="AD7" s="3">
        <f t="shared" si="2"/>
        <v>2.1239999999999997</v>
      </c>
      <c r="AE7" s="3">
        <f t="shared" si="3"/>
        <v>0.10700000000000021</v>
      </c>
      <c r="AF7" s="3">
        <f t="shared" si="4"/>
        <v>64.745236718968073</v>
      </c>
      <c r="AG7" s="14">
        <f t="shared" si="5"/>
        <v>1066.7164199999997</v>
      </c>
      <c r="AH7" s="14">
        <f t="shared" si="6"/>
        <v>475.11501862912894</v>
      </c>
      <c r="AI7" s="14">
        <f t="shared" si="8"/>
        <v>4.751150186291289</v>
      </c>
      <c r="AJ7" s="14">
        <f t="shared" si="7"/>
        <v>44.161083960344243</v>
      </c>
    </row>
    <row r="8" spans="1:38">
      <c r="A8" s="2" t="s">
        <v>23</v>
      </c>
      <c r="B8" s="2" t="s">
        <v>193</v>
      </c>
      <c r="C8" s="3">
        <v>38.99</v>
      </c>
      <c r="D8" s="3">
        <v>6.46</v>
      </c>
      <c r="E8" s="3">
        <v>12.29</v>
      </c>
      <c r="F8" s="3">
        <v>0</v>
      </c>
      <c r="G8" s="3">
        <v>11.55</v>
      </c>
      <c r="H8" s="3">
        <v>0.14000000000000001</v>
      </c>
      <c r="I8" s="3">
        <v>12.22</v>
      </c>
      <c r="J8" s="3">
        <v>11.78</v>
      </c>
      <c r="K8" s="3">
        <v>3.08</v>
      </c>
      <c r="L8" s="3">
        <v>1.05</v>
      </c>
      <c r="M8" s="3">
        <v>97.56</v>
      </c>
      <c r="N8" s="13">
        <f t="shared" si="9"/>
        <v>65.347958357754891</v>
      </c>
      <c r="O8" s="2">
        <v>23</v>
      </c>
      <c r="P8" s="3">
        <v>5.835</v>
      </c>
      <c r="Q8" s="3">
        <v>0.72699999999999998</v>
      </c>
      <c r="R8" s="3">
        <v>2.1680000000000001</v>
      </c>
      <c r="S8" s="3">
        <v>0</v>
      </c>
      <c r="T8" s="3">
        <v>0</v>
      </c>
      <c r="U8" s="3">
        <v>1.4450000000000001</v>
      </c>
      <c r="V8" s="3">
        <v>1.7999999999999999E-2</v>
      </c>
      <c r="W8" s="3">
        <v>2.7250000000000001</v>
      </c>
      <c r="X8" s="3">
        <v>1.889</v>
      </c>
      <c r="Y8" s="3">
        <v>0.89400000000000002</v>
      </c>
      <c r="Z8" s="3">
        <v>0.2</v>
      </c>
      <c r="AA8" s="3">
        <v>15.901</v>
      </c>
      <c r="AB8" s="3">
        <f t="shared" si="0"/>
        <v>2.165</v>
      </c>
      <c r="AC8" s="3">
        <f t="shared" si="1"/>
        <v>3.0000000000001137E-3</v>
      </c>
      <c r="AD8" s="3">
        <f t="shared" si="2"/>
        <v>2.165</v>
      </c>
      <c r="AE8" s="3">
        <f t="shared" si="3"/>
        <v>3.0000000000001137E-3</v>
      </c>
      <c r="AF8" s="3">
        <f t="shared" si="4"/>
        <v>65.347958357754891</v>
      </c>
      <c r="AG8" s="14">
        <f t="shared" si="5"/>
        <v>1081.7811299999998</v>
      </c>
      <c r="AH8" s="14">
        <f t="shared" si="6"/>
        <v>433.96458058069231</v>
      </c>
      <c r="AI8" s="14">
        <f t="shared" si="8"/>
        <v>4.3396458058069234</v>
      </c>
      <c r="AJ8" s="14">
        <f t="shared" si="7"/>
        <v>42.343044504001227</v>
      </c>
    </row>
    <row r="9" spans="1:38">
      <c r="A9" s="2" t="s">
        <v>24</v>
      </c>
      <c r="B9" s="2" t="s">
        <v>193</v>
      </c>
      <c r="C9" s="3">
        <v>38.67</v>
      </c>
      <c r="D9" s="3">
        <v>6.74</v>
      </c>
      <c r="E9" s="3">
        <v>12.41</v>
      </c>
      <c r="F9" s="3">
        <v>0</v>
      </c>
      <c r="G9" s="3">
        <v>11.93</v>
      </c>
      <c r="H9" s="3">
        <v>0.14000000000000001</v>
      </c>
      <c r="I9" s="3">
        <v>11.49</v>
      </c>
      <c r="J9" s="3">
        <v>11.82</v>
      </c>
      <c r="K9" s="3">
        <v>3.1</v>
      </c>
      <c r="L9" s="3">
        <v>1.1100000000000001</v>
      </c>
      <c r="M9" s="3">
        <v>97.41</v>
      </c>
      <c r="N9" s="13">
        <f t="shared" si="9"/>
        <v>63.190590290609364</v>
      </c>
      <c r="O9" s="2">
        <v>23</v>
      </c>
      <c r="P9" s="3">
        <v>5.8120000000000003</v>
      </c>
      <c r="Q9" s="3">
        <v>0.76200000000000001</v>
      </c>
      <c r="R9" s="3">
        <v>2.1989999999999998</v>
      </c>
      <c r="S9" s="3">
        <v>0</v>
      </c>
      <c r="T9" s="3">
        <v>0</v>
      </c>
      <c r="U9" s="3">
        <v>1.5</v>
      </c>
      <c r="V9" s="3">
        <v>1.7999999999999999E-2</v>
      </c>
      <c r="W9" s="3">
        <v>2.5739999999999998</v>
      </c>
      <c r="X9" s="3">
        <v>1.9039999999999999</v>
      </c>
      <c r="Y9" s="3">
        <v>0.90300000000000002</v>
      </c>
      <c r="Z9" s="3">
        <v>0.21299999999999999</v>
      </c>
      <c r="AA9" s="3">
        <v>15.885</v>
      </c>
      <c r="AB9" s="3">
        <f t="shared" si="0"/>
        <v>2.1879999999999997</v>
      </c>
      <c r="AC9" s="3">
        <f t="shared" si="1"/>
        <v>1.1000000000000121E-2</v>
      </c>
      <c r="AD9" s="3">
        <f t="shared" si="2"/>
        <v>2.1879999999999997</v>
      </c>
      <c r="AE9" s="3">
        <f t="shared" si="3"/>
        <v>1.1000000000000121E-2</v>
      </c>
      <c r="AF9" s="3">
        <f t="shared" si="4"/>
        <v>63.190590290609364</v>
      </c>
      <c r="AG9" s="14">
        <f t="shared" si="5"/>
        <v>1086.0121799999999</v>
      </c>
      <c r="AH9" s="14">
        <f t="shared" si="6"/>
        <v>453.74751963944686</v>
      </c>
      <c r="AI9" s="14">
        <f t="shared" si="8"/>
        <v>4.5374751963944684</v>
      </c>
      <c r="AJ9" s="14">
        <f t="shared" si="7"/>
        <v>41.367115927793918</v>
      </c>
    </row>
    <row r="10" spans="1:38">
      <c r="A10" s="2" t="s">
        <v>25</v>
      </c>
      <c r="B10" s="2" t="s">
        <v>193</v>
      </c>
      <c r="C10" s="3">
        <v>38.46</v>
      </c>
      <c r="D10" s="3">
        <v>6.15</v>
      </c>
      <c r="E10" s="3">
        <v>12.58</v>
      </c>
      <c r="F10" s="3">
        <v>0</v>
      </c>
      <c r="G10" s="3">
        <v>12.23</v>
      </c>
      <c r="H10" s="3">
        <v>0.16</v>
      </c>
      <c r="I10" s="3">
        <v>11.36</v>
      </c>
      <c r="J10" s="3">
        <v>11.69</v>
      </c>
      <c r="K10" s="3">
        <v>3.13</v>
      </c>
      <c r="L10" s="3">
        <v>1.08</v>
      </c>
      <c r="M10" s="3">
        <v>96.84</v>
      </c>
      <c r="N10" s="13">
        <f t="shared" si="9"/>
        <v>62.344290319798858</v>
      </c>
      <c r="O10" s="2">
        <v>23</v>
      </c>
      <c r="P10" s="3">
        <v>5.8209999999999997</v>
      </c>
      <c r="Q10" s="3">
        <v>0.7</v>
      </c>
      <c r="R10" s="3">
        <v>2.2450000000000001</v>
      </c>
      <c r="S10" s="3">
        <v>0</v>
      </c>
      <c r="T10" s="3">
        <v>0</v>
      </c>
      <c r="U10" s="3">
        <v>1.548</v>
      </c>
      <c r="V10" s="3">
        <v>2.1000000000000001E-2</v>
      </c>
      <c r="W10" s="3">
        <v>2.5619999999999998</v>
      </c>
      <c r="X10" s="3">
        <v>1.8959999999999999</v>
      </c>
      <c r="Y10" s="3">
        <v>0.91900000000000004</v>
      </c>
      <c r="Z10" s="3">
        <v>0.20899999999999999</v>
      </c>
      <c r="AA10" s="3">
        <v>15.92</v>
      </c>
      <c r="AB10" s="3">
        <f t="shared" si="0"/>
        <v>2.1790000000000003</v>
      </c>
      <c r="AC10" s="3">
        <f t="shared" si="1"/>
        <v>6.5999999999999837E-2</v>
      </c>
      <c r="AD10" s="3">
        <f t="shared" si="2"/>
        <v>2.1790000000000003</v>
      </c>
      <c r="AE10" s="3">
        <f t="shared" si="3"/>
        <v>6.5999999999999837E-2</v>
      </c>
      <c r="AF10" s="3">
        <f t="shared" si="4"/>
        <v>62.344290319798858</v>
      </c>
      <c r="AG10" s="14">
        <f t="shared" si="5"/>
        <v>1075.88256</v>
      </c>
      <c r="AH10" s="14">
        <f t="shared" si="6"/>
        <v>484.77696500846457</v>
      </c>
      <c r="AI10" s="14">
        <f t="shared" si="8"/>
        <v>4.8477696500846461</v>
      </c>
      <c r="AJ10" s="14">
        <f t="shared" si="7"/>
        <v>42.586381486148262</v>
      </c>
    </row>
    <row r="11" spans="1:38">
      <c r="A11" s="2" t="s">
        <v>26</v>
      </c>
      <c r="B11" s="2" t="s">
        <v>193</v>
      </c>
      <c r="C11" s="3">
        <v>39.130000000000003</v>
      </c>
      <c r="D11" s="3">
        <v>5.81</v>
      </c>
      <c r="E11" s="3">
        <v>12.13</v>
      </c>
      <c r="F11" s="3">
        <v>0</v>
      </c>
      <c r="G11" s="3">
        <v>12.87</v>
      </c>
      <c r="H11" s="3">
        <v>0.19</v>
      </c>
      <c r="I11" s="3">
        <v>11.12</v>
      </c>
      <c r="J11" s="3">
        <v>11.65</v>
      </c>
      <c r="K11" s="3">
        <v>3.2</v>
      </c>
      <c r="L11" s="3">
        <v>1.08</v>
      </c>
      <c r="M11" s="3">
        <v>97.18</v>
      </c>
      <c r="N11" s="13">
        <f t="shared" si="9"/>
        <v>60.63099269010474</v>
      </c>
      <c r="O11" s="2">
        <v>23</v>
      </c>
      <c r="P11" s="3">
        <v>5.9119999999999999</v>
      </c>
      <c r="Q11" s="3">
        <v>0.66</v>
      </c>
      <c r="R11" s="3">
        <v>2.161</v>
      </c>
      <c r="S11" s="3">
        <v>0</v>
      </c>
      <c r="T11" s="3">
        <v>0</v>
      </c>
      <c r="U11" s="3">
        <v>1.6259999999999999</v>
      </c>
      <c r="V11" s="3">
        <v>2.4E-2</v>
      </c>
      <c r="W11" s="3">
        <v>2.504</v>
      </c>
      <c r="X11" s="3">
        <v>1.8859999999999999</v>
      </c>
      <c r="Y11" s="3">
        <v>0.93799999999999994</v>
      </c>
      <c r="Z11" s="3">
        <v>0.20799999999999999</v>
      </c>
      <c r="AA11" s="3">
        <v>15.92</v>
      </c>
      <c r="AB11" s="3">
        <f t="shared" si="0"/>
        <v>2.0880000000000001</v>
      </c>
      <c r="AC11" s="3">
        <f t="shared" si="1"/>
        <v>7.2999999999999954E-2</v>
      </c>
      <c r="AD11" s="3">
        <f t="shared" si="2"/>
        <v>2.0880000000000001</v>
      </c>
      <c r="AE11" s="3">
        <f t="shared" si="3"/>
        <v>7.2999999999999954E-2</v>
      </c>
      <c r="AF11" s="3">
        <f t="shared" si="4"/>
        <v>60.63099269010474</v>
      </c>
      <c r="AG11" s="14">
        <f t="shared" si="5"/>
        <v>1055.6560199999999</v>
      </c>
      <c r="AH11" s="14">
        <f t="shared" si="6"/>
        <v>429.61820511967483</v>
      </c>
      <c r="AI11" s="14">
        <f t="shared" si="8"/>
        <v>4.2961820511967481</v>
      </c>
      <c r="AJ11" s="14">
        <f t="shared" si="7"/>
        <v>46.497611136464137</v>
      </c>
    </row>
    <row r="12" spans="1:38">
      <c r="A12" s="2" t="s">
        <v>27</v>
      </c>
      <c r="B12" s="2" t="s">
        <v>193</v>
      </c>
      <c r="C12" s="3">
        <v>39.409999999999997</v>
      </c>
      <c r="D12" s="3">
        <v>5.54</v>
      </c>
      <c r="E12" s="3">
        <v>12.08</v>
      </c>
      <c r="F12" s="3">
        <v>0</v>
      </c>
      <c r="G12" s="3">
        <v>14.09</v>
      </c>
      <c r="H12" s="3">
        <v>0.21</v>
      </c>
      <c r="I12" s="3">
        <v>10.39</v>
      </c>
      <c r="J12" s="3">
        <v>11.5</v>
      </c>
      <c r="K12" s="3">
        <v>3.16</v>
      </c>
      <c r="L12" s="3">
        <v>1.08</v>
      </c>
      <c r="M12" s="3">
        <v>97.46</v>
      </c>
      <c r="N12" s="13">
        <f t="shared" si="9"/>
        <v>56.791747426795531</v>
      </c>
      <c r="O12" s="2">
        <v>23</v>
      </c>
      <c r="P12" s="3">
        <v>5.9619999999999997</v>
      </c>
      <c r="Q12" s="3">
        <v>0.63</v>
      </c>
      <c r="R12" s="3">
        <v>2.1539999999999999</v>
      </c>
      <c r="S12" s="3">
        <v>0</v>
      </c>
      <c r="T12" s="3">
        <v>0</v>
      </c>
      <c r="U12" s="3">
        <v>1.7829999999999999</v>
      </c>
      <c r="V12" s="3">
        <v>2.7E-2</v>
      </c>
      <c r="W12" s="3">
        <v>2.3420000000000001</v>
      </c>
      <c r="X12" s="3">
        <v>1.8640000000000001</v>
      </c>
      <c r="Y12" s="3">
        <v>0.92700000000000005</v>
      </c>
      <c r="Z12" s="3">
        <v>0.20799999999999999</v>
      </c>
      <c r="AA12" s="3">
        <v>15.898</v>
      </c>
      <c r="AB12" s="3">
        <f t="shared" si="0"/>
        <v>2.0380000000000003</v>
      </c>
      <c r="AC12" s="3">
        <f t="shared" si="1"/>
        <v>0.11599999999999966</v>
      </c>
      <c r="AD12" s="3">
        <f t="shared" si="2"/>
        <v>2.0380000000000003</v>
      </c>
      <c r="AE12" s="3">
        <f t="shared" si="3"/>
        <v>0.11599999999999966</v>
      </c>
      <c r="AF12" s="3">
        <f t="shared" ref="AF12:AF26" si="10">100*(I12/40.31)/(I12/40.31+G12/71.85)</f>
        <v>56.791747426795531</v>
      </c>
      <c r="AG12" s="14">
        <f t="shared" si="5"/>
        <v>1033.5058300000001</v>
      </c>
      <c r="AH12" s="14">
        <f t="shared" si="6"/>
        <v>425.31536081417903</v>
      </c>
      <c r="AI12" s="14">
        <f t="shared" si="8"/>
        <v>4.2531536081417904</v>
      </c>
      <c r="AJ12" s="14">
        <f t="shared" si="7"/>
        <v>49.777976602111252</v>
      </c>
    </row>
    <row r="13" spans="1:38">
      <c r="A13" s="2" t="s">
        <v>28</v>
      </c>
      <c r="B13" s="2" t="s">
        <v>193</v>
      </c>
      <c r="C13" s="3">
        <v>38.909999999999997</v>
      </c>
      <c r="D13" s="3">
        <v>6.13</v>
      </c>
      <c r="E13" s="3">
        <v>12.32</v>
      </c>
      <c r="F13" s="3">
        <v>0.01</v>
      </c>
      <c r="G13" s="3">
        <v>13.07</v>
      </c>
      <c r="H13" s="3">
        <v>0.14000000000000001</v>
      </c>
      <c r="I13" s="3">
        <v>10.91</v>
      </c>
      <c r="J13" s="3">
        <v>11.73</v>
      </c>
      <c r="K13" s="3">
        <v>3.26</v>
      </c>
      <c r="L13" s="3">
        <v>1</v>
      </c>
      <c r="M13" s="3">
        <v>97.48</v>
      </c>
      <c r="N13" s="13">
        <f t="shared" si="9"/>
        <v>59.804871342434382</v>
      </c>
      <c r="O13" s="2">
        <v>23</v>
      </c>
      <c r="P13" s="3">
        <v>5.8680000000000003</v>
      </c>
      <c r="Q13" s="3">
        <v>0.69499999999999995</v>
      </c>
      <c r="R13" s="3">
        <v>2.19</v>
      </c>
      <c r="S13" s="3">
        <v>1E-3</v>
      </c>
      <c r="T13" s="3">
        <v>0</v>
      </c>
      <c r="U13" s="3">
        <v>1.6479999999999999</v>
      </c>
      <c r="V13" s="3">
        <v>1.7999999999999999E-2</v>
      </c>
      <c r="W13" s="3">
        <v>2.452</v>
      </c>
      <c r="X13" s="3">
        <v>1.895</v>
      </c>
      <c r="Y13" s="3">
        <v>0.95299999999999996</v>
      </c>
      <c r="Z13" s="3">
        <v>0.192</v>
      </c>
      <c r="AA13" s="3">
        <v>15.914</v>
      </c>
      <c r="AB13" s="3">
        <f t="shared" si="0"/>
        <v>2.1319999999999997</v>
      </c>
      <c r="AC13" s="3">
        <f t="shared" si="1"/>
        <v>5.8000000000000274E-2</v>
      </c>
      <c r="AD13" s="3">
        <f t="shared" si="2"/>
        <v>2.1319999999999997</v>
      </c>
      <c r="AE13" s="3">
        <f t="shared" si="3"/>
        <v>5.8000000000000274E-2</v>
      </c>
      <c r="AF13" s="3">
        <f t="shared" si="10"/>
        <v>59.804871342434382</v>
      </c>
      <c r="AG13" s="14">
        <f t="shared" si="5"/>
        <v>1065.5748599999997</v>
      </c>
      <c r="AH13" s="14">
        <f t="shared" si="6"/>
        <v>447.91295613898552</v>
      </c>
      <c r="AI13" s="14">
        <f t="shared" si="8"/>
        <v>4.479129561389855</v>
      </c>
      <c r="AJ13" s="14">
        <f t="shared" si="7"/>
        <v>44.715055059769881</v>
      </c>
    </row>
    <row r="14" spans="1:38">
      <c r="A14" s="2" t="s">
        <v>29</v>
      </c>
      <c r="B14" s="2" t="s">
        <v>193</v>
      </c>
      <c r="C14" s="3">
        <v>39.49</v>
      </c>
      <c r="D14" s="3">
        <v>5.99</v>
      </c>
      <c r="E14" s="3">
        <v>11.98</v>
      </c>
      <c r="F14" s="3">
        <v>0.02</v>
      </c>
      <c r="G14" s="3">
        <v>13.33</v>
      </c>
      <c r="H14" s="3">
        <v>0.21</v>
      </c>
      <c r="I14" s="3">
        <v>10.77</v>
      </c>
      <c r="J14" s="3">
        <v>11.71</v>
      </c>
      <c r="K14" s="3">
        <v>3.43</v>
      </c>
      <c r="L14" s="3">
        <v>1.07</v>
      </c>
      <c r="M14" s="3">
        <v>98</v>
      </c>
      <c r="N14" s="13">
        <f t="shared" si="9"/>
        <v>59.018456068717335</v>
      </c>
      <c r="O14" s="2">
        <v>23</v>
      </c>
      <c r="P14" s="3">
        <v>5.931</v>
      </c>
      <c r="Q14" s="3">
        <v>0.67700000000000005</v>
      </c>
      <c r="R14" s="3">
        <v>2.121</v>
      </c>
      <c r="S14" s="3">
        <v>2E-3</v>
      </c>
      <c r="T14" s="3">
        <v>0</v>
      </c>
      <c r="U14" s="3">
        <v>1.6739999999999999</v>
      </c>
      <c r="V14" s="3">
        <v>2.7E-2</v>
      </c>
      <c r="W14" s="3">
        <v>2.411</v>
      </c>
      <c r="X14" s="3">
        <v>1.885</v>
      </c>
      <c r="Y14" s="3">
        <v>0.999</v>
      </c>
      <c r="Z14" s="3">
        <v>0.20499999999999999</v>
      </c>
      <c r="AA14" s="3">
        <v>15.932</v>
      </c>
      <c r="AB14" s="3">
        <f t="shared" si="0"/>
        <v>2.069</v>
      </c>
      <c r="AC14" s="3">
        <f t="shared" si="1"/>
        <v>5.2000000000000046E-2</v>
      </c>
      <c r="AD14" s="3">
        <f t="shared" si="2"/>
        <v>2.069</v>
      </c>
      <c r="AE14" s="3">
        <f t="shared" si="3"/>
        <v>5.2000000000000046E-2</v>
      </c>
      <c r="AF14" s="3">
        <f t="shared" si="10"/>
        <v>59.018456068717335</v>
      </c>
      <c r="AG14" s="14">
        <f t="shared" si="5"/>
        <v>1057.9833000000001</v>
      </c>
      <c r="AH14" s="14">
        <f t="shared" si="6"/>
        <v>405.60383980409176</v>
      </c>
      <c r="AI14" s="14">
        <f t="shared" si="8"/>
        <v>4.0560383980409176</v>
      </c>
      <c r="AJ14" s="14">
        <f t="shared" si="7"/>
        <v>46.513344015120822</v>
      </c>
    </row>
    <row r="15" spans="1:38">
      <c r="A15" s="2" t="s">
        <v>30</v>
      </c>
      <c r="B15" s="2" t="s">
        <v>193</v>
      </c>
      <c r="C15" s="3">
        <v>39.44</v>
      </c>
      <c r="D15" s="3">
        <v>5.19</v>
      </c>
      <c r="E15" s="3">
        <v>12.01</v>
      </c>
      <c r="F15" s="3">
        <v>0.01</v>
      </c>
      <c r="G15" s="3">
        <v>15.09</v>
      </c>
      <c r="H15" s="3">
        <v>0.24</v>
      </c>
      <c r="I15" s="3">
        <v>10.02</v>
      </c>
      <c r="J15" s="3">
        <v>11.45</v>
      </c>
      <c r="K15" s="3">
        <v>3.32</v>
      </c>
      <c r="L15" s="3">
        <v>1.1000000000000001</v>
      </c>
      <c r="M15" s="3">
        <v>97.87</v>
      </c>
      <c r="N15" s="13">
        <f t="shared" si="9"/>
        <v>54.20335218344561</v>
      </c>
      <c r="O15" s="2">
        <v>23</v>
      </c>
      <c r="P15" s="3">
        <v>5.9729999999999999</v>
      </c>
      <c r="Q15" s="3">
        <v>0.59099999999999997</v>
      </c>
      <c r="R15" s="3">
        <v>2.1440000000000001</v>
      </c>
      <c r="S15" s="3">
        <v>1E-3</v>
      </c>
      <c r="T15" s="3">
        <v>0</v>
      </c>
      <c r="U15" s="3">
        <v>1.911</v>
      </c>
      <c r="V15" s="3">
        <v>3.1E-2</v>
      </c>
      <c r="W15" s="3">
        <v>2.2610000000000001</v>
      </c>
      <c r="X15" s="3">
        <v>1.8580000000000001</v>
      </c>
      <c r="Y15" s="3">
        <v>0.97499999999999998</v>
      </c>
      <c r="Z15" s="3">
        <v>0.21299999999999999</v>
      </c>
      <c r="AA15" s="3">
        <v>15.958</v>
      </c>
      <c r="AB15" s="3">
        <f t="shared" si="0"/>
        <v>2.0270000000000001</v>
      </c>
      <c r="AC15" s="3">
        <f t="shared" si="1"/>
        <v>0.11699999999999999</v>
      </c>
      <c r="AD15" s="3">
        <f t="shared" si="2"/>
        <v>2.0270000000000001</v>
      </c>
      <c r="AE15" s="3">
        <f t="shared" si="3"/>
        <v>0.11699999999999999</v>
      </c>
      <c r="AF15" s="3">
        <f t="shared" si="10"/>
        <v>54.20335218344561</v>
      </c>
      <c r="AG15" s="14">
        <f t="shared" si="5"/>
        <v>1023.4915699999999</v>
      </c>
      <c r="AH15" s="14">
        <f t="shared" si="6"/>
        <v>419.24309018867785</v>
      </c>
      <c r="AI15" s="14">
        <f t="shared" si="8"/>
        <v>4.1924309018867785</v>
      </c>
      <c r="AJ15" s="14">
        <f t="shared" si="7"/>
        <v>51.243638334955108</v>
      </c>
    </row>
    <row r="16" spans="1:38">
      <c r="A16" s="2" t="s">
        <v>31</v>
      </c>
      <c r="B16" s="2" t="s">
        <v>193</v>
      </c>
      <c r="C16" s="3">
        <v>39.42</v>
      </c>
      <c r="D16" s="3">
        <v>4.8899999999999997</v>
      </c>
      <c r="E16" s="3">
        <v>12.01</v>
      </c>
      <c r="F16" s="3">
        <v>0</v>
      </c>
      <c r="G16" s="3">
        <v>14.41</v>
      </c>
      <c r="H16" s="3">
        <v>0.19</v>
      </c>
      <c r="I16" s="3">
        <v>10.56</v>
      </c>
      <c r="J16" s="3">
        <v>11.4</v>
      </c>
      <c r="K16" s="3">
        <v>3.23</v>
      </c>
      <c r="L16" s="3">
        <v>1.1100000000000001</v>
      </c>
      <c r="M16" s="3">
        <v>97.22</v>
      </c>
      <c r="N16" s="13">
        <f t="shared" si="9"/>
        <v>56.638865646100705</v>
      </c>
      <c r="O16" s="2">
        <v>23</v>
      </c>
      <c r="P16" s="3">
        <v>5.9870000000000001</v>
      </c>
      <c r="Q16" s="3">
        <v>0.55900000000000005</v>
      </c>
      <c r="R16" s="3">
        <v>2.15</v>
      </c>
      <c r="S16" s="3">
        <v>0</v>
      </c>
      <c r="T16" s="3">
        <v>0</v>
      </c>
      <c r="U16" s="3">
        <v>1.83</v>
      </c>
      <c r="V16" s="3">
        <v>2.4E-2</v>
      </c>
      <c r="W16" s="3">
        <v>2.39</v>
      </c>
      <c r="X16" s="3">
        <v>1.855</v>
      </c>
      <c r="Y16" s="3">
        <v>0.95099999999999996</v>
      </c>
      <c r="Z16" s="3">
        <v>0.215</v>
      </c>
      <c r="AA16" s="3">
        <v>15.962999999999999</v>
      </c>
      <c r="AB16" s="3">
        <f t="shared" si="0"/>
        <v>2.0129999999999999</v>
      </c>
      <c r="AC16" s="3">
        <f t="shared" si="1"/>
        <v>0.13700000000000001</v>
      </c>
      <c r="AD16" s="3">
        <f t="shared" si="2"/>
        <v>2.0129999999999999</v>
      </c>
      <c r="AE16" s="3">
        <f t="shared" si="3"/>
        <v>0.13700000000000001</v>
      </c>
      <c r="AF16" s="3">
        <f t="shared" si="10"/>
        <v>56.638865646100705</v>
      </c>
      <c r="AG16" s="14">
        <f t="shared" si="5"/>
        <v>1021.0853399999999</v>
      </c>
      <c r="AH16" s="14">
        <f t="shared" si="6"/>
        <v>422.87596927454842</v>
      </c>
      <c r="AI16" s="14">
        <f t="shared" si="8"/>
        <v>4.2287596927454842</v>
      </c>
      <c r="AJ16" s="14">
        <f t="shared" si="7"/>
        <v>51.510944323546738</v>
      </c>
    </row>
    <row r="17" spans="1:38">
      <c r="A17" s="2" t="s">
        <v>32</v>
      </c>
      <c r="B17" s="2" t="s">
        <v>193</v>
      </c>
      <c r="C17" s="3">
        <v>39.15</v>
      </c>
      <c r="D17" s="3">
        <v>4.99</v>
      </c>
      <c r="E17" s="3">
        <v>12.1</v>
      </c>
      <c r="F17" s="3">
        <v>0</v>
      </c>
      <c r="G17" s="3">
        <v>14.27</v>
      </c>
      <c r="H17" s="3">
        <v>0.23</v>
      </c>
      <c r="I17" s="3">
        <v>10.41</v>
      </c>
      <c r="J17" s="3">
        <v>11.26</v>
      </c>
      <c r="K17" s="3">
        <v>3.38</v>
      </c>
      <c r="L17" s="3">
        <v>1.1000000000000001</v>
      </c>
      <c r="M17" s="3">
        <v>96.89</v>
      </c>
      <c r="N17" s="13">
        <f t="shared" si="9"/>
        <v>56.527249232947653</v>
      </c>
      <c r="O17" s="2">
        <v>23</v>
      </c>
      <c r="P17" s="3">
        <v>5.968</v>
      </c>
      <c r="Q17" s="3">
        <v>0.57199999999999995</v>
      </c>
      <c r="R17" s="3">
        <v>2.1739999999999999</v>
      </c>
      <c r="S17" s="3">
        <v>0</v>
      </c>
      <c r="T17" s="3">
        <v>0</v>
      </c>
      <c r="U17" s="3">
        <v>1.819</v>
      </c>
      <c r="V17" s="3">
        <v>0.03</v>
      </c>
      <c r="W17" s="3">
        <v>2.3650000000000002</v>
      </c>
      <c r="X17" s="3">
        <v>1.839</v>
      </c>
      <c r="Y17" s="3">
        <v>0.999</v>
      </c>
      <c r="Z17" s="3">
        <v>0.214</v>
      </c>
      <c r="AA17" s="3">
        <v>15.98</v>
      </c>
      <c r="AB17" s="3">
        <f t="shared" si="0"/>
        <v>2.032</v>
      </c>
      <c r="AC17" s="3">
        <f t="shared" si="1"/>
        <v>0.1419999999999999</v>
      </c>
      <c r="AD17" s="3">
        <f t="shared" si="2"/>
        <v>2.032</v>
      </c>
      <c r="AE17" s="3">
        <f t="shared" si="3"/>
        <v>0.1419999999999999</v>
      </c>
      <c r="AF17" s="3">
        <f t="shared" si="10"/>
        <v>56.527249232947653</v>
      </c>
      <c r="AG17" s="14">
        <f t="shared" si="5"/>
        <v>1030.7644700000001</v>
      </c>
      <c r="AH17" s="14">
        <f t="shared" si="6"/>
        <v>437.72502621639899</v>
      </c>
      <c r="AI17" s="14">
        <f t="shared" si="8"/>
        <v>4.3772502621639902</v>
      </c>
      <c r="AJ17" s="14">
        <f t="shared" si="7"/>
        <v>49.975457798323333</v>
      </c>
    </row>
    <row r="18" spans="1:38">
      <c r="A18" s="2" t="s">
        <v>33</v>
      </c>
      <c r="B18" s="2" t="s">
        <v>193</v>
      </c>
      <c r="C18" s="3">
        <v>39.44</v>
      </c>
      <c r="D18" s="3">
        <v>4.18</v>
      </c>
      <c r="E18" s="3">
        <v>11.79</v>
      </c>
      <c r="F18" s="3">
        <v>0</v>
      </c>
      <c r="G18" s="3">
        <v>15.95</v>
      </c>
      <c r="H18" s="3">
        <v>0.23</v>
      </c>
      <c r="I18" s="3">
        <v>9.73</v>
      </c>
      <c r="J18" s="3">
        <v>11.1</v>
      </c>
      <c r="K18" s="3">
        <v>3.25</v>
      </c>
      <c r="L18" s="3">
        <v>1.1599999999999999</v>
      </c>
      <c r="M18" s="3">
        <v>96.83</v>
      </c>
      <c r="N18" s="13">
        <f t="shared" si="9"/>
        <v>52.092180217503881</v>
      </c>
      <c r="O18" s="2">
        <v>23</v>
      </c>
      <c r="P18" s="3">
        <v>6.0540000000000003</v>
      </c>
      <c r="Q18" s="3">
        <v>0.48299999999999998</v>
      </c>
      <c r="R18" s="3">
        <v>2.1339999999999999</v>
      </c>
      <c r="S18" s="3">
        <v>0</v>
      </c>
      <c r="T18" s="3">
        <v>0</v>
      </c>
      <c r="U18" s="3">
        <v>2.048</v>
      </c>
      <c r="V18" s="3">
        <v>0.03</v>
      </c>
      <c r="W18" s="3">
        <v>2.226</v>
      </c>
      <c r="X18" s="3">
        <v>1.8260000000000001</v>
      </c>
      <c r="Y18" s="3">
        <v>0.96699999999999997</v>
      </c>
      <c r="Z18" s="3">
        <v>0.22700000000000001</v>
      </c>
      <c r="AA18" s="3">
        <v>15.994</v>
      </c>
      <c r="AB18" s="3">
        <f t="shared" si="0"/>
        <v>1.9459999999999997</v>
      </c>
      <c r="AC18" s="3">
        <f t="shared" si="1"/>
        <v>0.18800000000000017</v>
      </c>
      <c r="AD18" s="3">
        <f t="shared" si="2"/>
        <v>1.9459999999999997</v>
      </c>
      <c r="AE18" s="3">
        <f t="shared" si="3"/>
        <v>0.18800000000000017</v>
      </c>
      <c r="AF18" s="3">
        <f t="shared" si="10"/>
        <v>52.092180217503881</v>
      </c>
      <c r="AG18" s="14">
        <f t="shared" si="5"/>
        <v>989.82470000000001</v>
      </c>
      <c r="AH18" s="14">
        <f t="shared" si="6"/>
        <v>413.25751398794091</v>
      </c>
      <c r="AI18" s="14">
        <f t="shared" si="8"/>
        <v>4.1325751398794095</v>
      </c>
      <c r="AJ18" s="14">
        <f t="shared" si="7"/>
        <v>55.563651500473618</v>
      </c>
    </row>
    <row r="19" spans="1:38">
      <c r="A19" s="2" t="s">
        <v>34</v>
      </c>
      <c r="B19" s="2" t="s">
        <v>193</v>
      </c>
      <c r="C19" s="3">
        <v>39.01</v>
      </c>
      <c r="D19" s="3">
        <v>5.43</v>
      </c>
      <c r="E19" s="3">
        <v>12.39</v>
      </c>
      <c r="F19" s="3">
        <v>0.02</v>
      </c>
      <c r="G19" s="3">
        <v>13.65</v>
      </c>
      <c r="H19" s="3">
        <v>0.15</v>
      </c>
      <c r="I19" s="3">
        <v>10.75</v>
      </c>
      <c r="J19" s="3">
        <v>11.48</v>
      </c>
      <c r="K19" s="3">
        <v>3.3</v>
      </c>
      <c r="L19" s="3">
        <v>1.1100000000000001</v>
      </c>
      <c r="M19" s="3">
        <v>97.29</v>
      </c>
      <c r="N19" s="13">
        <f t="shared" si="9"/>
        <v>58.398336936033736</v>
      </c>
      <c r="O19" s="2">
        <v>23</v>
      </c>
      <c r="P19" s="3">
        <v>5.907</v>
      </c>
      <c r="Q19" s="3">
        <v>0.61799999999999999</v>
      </c>
      <c r="R19" s="3">
        <v>2.2120000000000002</v>
      </c>
      <c r="S19" s="3">
        <v>2E-3</v>
      </c>
      <c r="T19" s="3">
        <v>0</v>
      </c>
      <c r="U19" s="3">
        <v>1.7290000000000001</v>
      </c>
      <c r="V19" s="3">
        <v>1.9E-2</v>
      </c>
      <c r="W19" s="3">
        <v>2.4260000000000002</v>
      </c>
      <c r="X19" s="3">
        <v>1.863</v>
      </c>
      <c r="Y19" s="3">
        <v>0.96899999999999997</v>
      </c>
      <c r="Z19" s="3">
        <v>0.214</v>
      </c>
      <c r="AA19" s="3">
        <v>15.959</v>
      </c>
      <c r="AB19" s="3">
        <f t="shared" si="0"/>
        <v>2.093</v>
      </c>
      <c r="AC19" s="3">
        <f t="shared" si="1"/>
        <v>0.11900000000000022</v>
      </c>
      <c r="AD19" s="3">
        <f t="shared" si="2"/>
        <v>2.093</v>
      </c>
      <c r="AE19" s="3">
        <f t="shared" si="3"/>
        <v>0.11900000000000022</v>
      </c>
      <c r="AF19" s="3">
        <f t="shared" si="10"/>
        <v>58.398336936033736</v>
      </c>
      <c r="AG19" s="14">
        <f t="shared" si="5"/>
        <v>1047.4235099999999</v>
      </c>
      <c r="AH19" s="14">
        <f t="shared" si="6"/>
        <v>462.3096567206137</v>
      </c>
      <c r="AI19" s="14">
        <f t="shared" si="8"/>
        <v>4.6230965672061366</v>
      </c>
      <c r="AJ19" s="14">
        <f t="shared" si="7"/>
        <v>47.252412387778044</v>
      </c>
    </row>
    <row r="20" spans="1:38">
      <c r="A20" s="2" t="s">
        <v>35</v>
      </c>
      <c r="B20" s="2" t="s">
        <v>193</v>
      </c>
      <c r="C20" s="3">
        <v>39.22</v>
      </c>
      <c r="D20" s="3">
        <v>5.54</v>
      </c>
      <c r="E20" s="3">
        <v>12.22</v>
      </c>
      <c r="F20" s="3">
        <v>0.01</v>
      </c>
      <c r="G20" s="3">
        <v>12.91</v>
      </c>
      <c r="H20" s="3">
        <v>0.18</v>
      </c>
      <c r="I20" s="3">
        <v>10.97</v>
      </c>
      <c r="J20" s="3">
        <v>11.58</v>
      </c>
      <c r="K20" s="3">
        <v>3.27</v>
      </c>
      <c r="L20" s="3">
        <v>1.1399999999999999</v>
      </c>
      <c r="M20" s="3">
        <v>97.04</v>
      </c>
      <c r="N20" s="13">
        <f t="shared" si="9"/>
        <v>60.232045536416649</v>
      </c>
      <c r="O20" s="2">
        <v>23</v>
      </c>
      <c r="P20" s="3">
        <v>5.9349999999999996</v>
      </c>
      <c r="Q20" s="3">
        <v>0.63</v>
      </c>
      <c r="R20" s="3">
        <v>2.1800000000000002</v>
      </c>
      <c r="S20" s="3">
        <v>1E-3</v>
      </c>
      <c r="T20" s="3">
        <v>0</v>
      </c>
      <c r="U20" s="3">
        <v>1.6339999999999999</v>
      </c>
      <c r="V20" s="3">
        <v>2.3E-2</v>
      </c>
      <c r="W20" s="3">
        <v>2.4740000000000002</v>
      </c>
      <c r="X20" s="3">
        <v>1.8779999999999999</v>
      </c>
      <c r="Y20" s="3">
        <v>0.95899999999999996</v>
      </c>
      <c r="Z20" s="3">
        <v>0.22</v>
      </c>
      <c r="AA20" s="3">
        <v>15.933999999999999</v>
      </c>
      <c r="AB20" s="3">
        <f t="shared" si="0"/>
        <v>2.0650000000000004</v>
      </c>
      <c r="AC20" s="3">
        <f t="shared" si="1"/>
        <v>0.11499999999999977</v>
      </c>
      <c r="AD20" s="3">
        <f t="shared" si="2"/>
        <v>2.0650000000000004</v>
      </c>
      <c r="AE20" s="3">
        <f t="shared" si="3"/>
        <v>0.11499999999999977</v>
      </c>
      <c r="AF20" s="3">
        <f t="shared" si="10"/>
        <v>60.232045536416649</v>
      </c>
      <c r="AG20" s="14">
        <f t="shared" si="5"/>
        <v>1050.6837399999999</v>
      </c>
      <c r="AH20" s="14">
        <f t="shared" si="6"/>
        <v>441.5180573487383</v>
      </c>
      <c r="AI20" s="14">
        <f t="shared" si="8"/>
        <v>4.4151805734873832</v>
      </c>
      <c r="AJ20" s="14">
        <f t="shared" si="7"/>
        <v>47.065774951705407</v>
      </c>
    </row>
    <row r="21" spans="1:38">
      <c r="A21" s="2" t="s">
        <v>36</v>
      </c>
      <c r="B21" s="2" t="s">
        <v>193</v>
      </c>
      <c r="C21" s="3">
        <v>39.159999999999997</v>
      </c>
      <c r="D21" s="3">
        <v>5.41</v>
      </c>
      <c r="E21" s="3">
        <v>12.19</v>
      </c>
      <c r="F21" s="3">
        <v>0</v>
      </c>
      <c r="G21" s="3">
        <v>13.59</v>
      </c>
      <c r="H21" s="3">
        <v>0.16</v>
      </c>
      <c r="I21" s="3">
        <v>10.68</v>
      </c>
      <c r="J21" s="3">
        <v>11.45</v>
      </c>
      <c r="K21" s="3">
        <v>3.35</v>
      </c>
      <c r="L21" s="3">
        <v>1.03</v>
      </c>
      <c r="M21" s="3">
        <v>97.02</v>
      </c>
      <c r="N21" s="13">
        <f t="shared" si="9"/>
        <v>58.346637687923291</v>
      </c>
      <c r="O21" s="2">
        <v>23</v>
      </c>
      <c r="P21" s="3">
        <v>5.9409999999999998</v>
      </c>
      <c r="Q21" s="3">
        <v>0.61699999999999999</v>
      </c>
      <c r="R21" s="3">
        <v>2.1800000000000002</v>
      </c>
      <c r="S21" s="3">
        <v>0</v>
      </c>
      <c r="T21" s="3">
        <v>0</v>
      </c>
      <c r="U21" s="3">
        <v>1.724</v>
      </c>
      <c r="V21" s="3">
        <v>2.1000000000000001E-2</v>
      </c>
      <c r="W21" s="3">
        <v>2.415</v>
      </c>
      <c r="X21" s="3">
        <v>1.861</v>
      </c>
      <c r="Y21" s="3">
        <v>0.98499999999999999</v>
      </c>
      <c r="Z21" s="3">
        <v>0.19900000000000001</v>
      </c>
      <c r="AA21" s="3">
        <v>15.944000000000001</v>
      </c>
      <c r="AB21" s="3">
        <f t="shared" si="0"/>
        <v>2.0590000000000002</v>
      </c>
      <c r="AC21" s="3">
        <f t="shared" si="1"/>
        <v>0.121</v>
      </c>
      <c r="AD21" s="3">
        <f t="shared" si="2"/>
        <v>2.0590000000000002</v>
      </c>
      <c r="AE21" s="3">
        <f t="shared" si="3"/>
        <v>0.121</v>
      </c>
      <c r="AF21" s="3">
        <f t="shared" si="10"/>
        <v>58.346637687923291</v>
      </c>
      <c r="AG21" s="14">
        <f t="shared" si="5"/>
        <v>1044.7667200000001</v>
      </c>
      <c r="AH21" s="14">
        <f t="shared" si="6"/>
        <v>441.5180573487383</v>
      </c>
      <c r="AI21" s="14">
        <f t="shared" si="8"/>
        <v>4.4151805734873832</v>
      </c>
      <c r="AJ21" s="14">
        <f t="shared" si="7"/>
        <v>47.934083833614352</v>
      </c>
    </row>
    <row r="22" spans="1:38">
      <c r="A22" s="2" t="s">
        <v>37</v>
      </c>
      <c r="B22" s="2" t="s">
        <v>193</v>
      </c>
      <c r="C22" s="3">
        <v>39.29</v>
      </c>
      <c r="D22" s="3">
        <v>5.26</v>
      </c>
      <c r="E22" s="3">
        <v>12.18</v>
      </c>
      <c r="F22" s="3">
        <v>0.05</v>
      </c>
      <c r="G22" s="3">
        <v>13.33</v>
      </c>
      <c r="H22" s="3">
        <v>0.13</v>
      </c>
      <c r="I22" s="3">
        <v>10.83</v>
      </c>
      <c r="J22" s="3">
        <v>11.4</v>
      </c>
      <c r="K22" s="3">
        <v>3.27</v>
      </c>
      <c r="L22" s="3">
        <v>1.1100000000000001</v>
      </c>
      <c r="M22" s="3">
        <v>96.85</v>
      </c>
      <c r="N22" s="13">
        <f t="shared" si="9"/>
        <v>59.15275919334551</v>
      </c>
      <c r="O22" s="2">
        <v>23</v>
      </c>
      <c r="P22" s="3">
        <v>5.9619999999999997</v>
      </c>
      <c r="Q22" s="3">
        <v>0.6</v>
      </c>
      <c r="R22" s="3">
        <v>2.1789999999999998</v>
      </c>
      <c r="S22" s="3">
        <v>6.0000000000000001E-3</v>
      </c>
      <c r="T22" s="3">
        <v>0</v>
      </c>
      <c r="U22" s="3">
        <v>1.6919999999999999</v>
      </c>
      <c r="V22" s="3">
        <v>1.7000000000000001E-2</v>
      </c>
      <c r="W22" s="3">
        <v>2.4489999999999998</v>
      </c>
      <c r="X22" s="3">
        <v>1.853</v>
      </c>
      <c r="Y22" s="3">
        <v>0.96199999999999997</v>
      </c>
      <c r="Z22" s="3">
        <v>0.215</v>
      </c>
      <c r="AA22" s="3">
        <v>15.933999999999999</v>
      </c>
      <c r="AB22" s="3">
        <f t="shared" si="0"/>
        <v>2.0380000000000003</v>
      </c>
      <c r="AC22" s="3">
        <f t="shared" si="1"/>
        <v>0.14099999999999957</v>
      </c>
      <c r="AD22" s="3">
        <f t="shared" si="2"/>
        <v>2.0380000000000003</v>
      </c>
      <c r="AE22" s="3">
        <f t="shared" si="3"/>
        <v>0.14099999999999957</v>
      </c>
      <c r="AF22" s="3">
        <f t="shared" si="10"/>
        <v>59.15275919334551</v>
      </c>
      <c r="AG22" s="14">
        <f t="shared" si="5"/>
        <v>1039.88084</v>
      </c>
      <c r="AH22" s="14">
        <f t="shared" si="6"/>
        <v>440.88361065876882</v>
      </c>
      <c r="AI22" s="14">
        <f t="shared" si="8"/>
        <v>4.408836106587688</v>
      </c>
      <c r="AJ22" s="14">
        <f t="shared" si="7"/>
        <v>48.647404889825168</v>
      </c>
    </row>
    <row r="23" spans="1:38">
      <c r="A23" s="2" t="s">
        <v>38</v>
      </c>
      <c r="B23" s="2" t="s">
        <v>193</v>
      </c>
      <c r="C23" s="3">
        <v>39.35</v>
      </c>
      <c r="D23" s="3">
        <v>5.2</v>
      </c>
      <c r="E23" s="3">
        <v>12.22</v>
      </c>
      <c r="F23" s="3">
        <v>0.03</v>
      </c>
      <c r="G23" s="3">
        <v>13.85</v>
      </c>
      <c r="H23" s="3">
        <v>0.15</v>
      </c>
      <c r="I23" s="3">
        <v>10.82</v>
      </c>
      <c r="J23" s="3">
        <v>11.46</v>
      </c>
      <c r="K23" s="3">
        <v>3.32</v>
      </c>
      <c r="L23" s="3">
        <v>1.1100000000000001</v>
      </c>
      <c r="M23" s="3">
        <v>97.51</v>
      </c>
      <c r="N23" s="13">
        <f t="shared" si="9"/>
        <v>58.202507204966949</v>
      </c>
      <c r="O23" s="2">
        <v>23</v>
      </c>
      <c r="P23" s="3">
        <v>5.9459999999999997</v>
      </c>
      <c r="Q23" s="3">
        <v>0.59099999999999997</v>
      </c>
      <c r="R23" s="3">
        <v>2.177</v>
      </c>
      <c r="S23" s="3">
        <v>4.0000000000000001E-3</v>
      </c>
      <c r="T23" s="3">
        <v>0</v>
      </c>
      <c r="U23" s="3">
        <v>1.75</v>
      </c>
      <c r="V23" s="3">
        <v>1.9E-2</v>
      </c>
      <c r="W23" s="3">
        <v>2.4369999999999998</v>
      </c>
      <c r="X23" s="3">
        <v>1.8560000000000001</v>
      </c>
      <c r="Y23" s="3">
        <v>0.97299999999999998</v>
      </c>
      <c r="Z23" s="3">
        <v>0.214</v>
      </c>
      <c r="AA23" s="3">
        <v>15.965999999999999</v>
      </c>
      <c r="AB23" s="3">
        <f t="shared" si="0"/>
        <v>2.0540000000000003</v>
      </c>
      <c r="AC23" s="3">
        <f t="shared" si="1"/>
        <v>0.12299999999999978</v>
      </c>
      <c r="AD23" s="3">
        <f t="shared" si="2"/>
        <v>2.0540000000000003</v>
      </c>
      <c r="AE23" s="3">
        <f t="shared" si="3"/>
        <v>0.12299999999999978</v>
      </c>
      <c r="AF23" s="3">
        <f t="shared" si="10"/>
        <v>58.202507204966949</v>
      </c>
      <c r="AG23" s="14">
        <f t="shared" si="5"/>
        <v>1038.0473199999999</v>
      </c>
      <c r="AH23" s="14">
        <f t="shared" si="6"/>
        <v>439.61745100483682</v>
      </c>
      <c r="AI23" s="14">
        <f t="shared" si="8"/>
        <v>4.3961745100483682</v>
      </c>
      <c r="AJ23" s="14">
        <f t="shared" si="7"/>
        <v>48.926976826730126</v>
      </c>
    </row>
    <row r="24" spans="1:38">
      <c r="A24" s="2" t="s">
        <v>39</v>
      </c>
      <c r="B24" s="2" t="s">
        <v>193</v>
      </c>
      <c r="C24" s="3">
        <v>39.79</v>
      </c>
      <c r="D24" s="3">
        <v>4.26</v>
      </c>
      <c r="E24" s="3">
        <v>11.73</v>
      </c>
      <c r="F24" s="3">
        <v>0</v>
      </c>
      <c r="G24" s="3">
        <v>15.66</v>
      </c>
      <c r="H24" s="3">
        <v>0.23</v>
      </c>
      <c r="I24" s="3">
        <v>10.050000000000001</v>
      </c>
      <c r="J24" s="3">
        <v>11.1</v>
      </c>
      <c r="K24" s="3">
        <v>3.28</v>
      </c>
      <c r="L24" s="3">
        <v>1.17</v>
      </c>
      <c r="M24" s="3">
        <v>97.27</v>
      </c>
      <c r="N24" s="13">
        <f t="shared" si="9"/>
        <v>53.356045910173385</v>
      </c>
      <c r="O24" s="2">
        <v>23</v>
      </c>
      <c r="P24" s="3">
        <v>6.0679999999999996</v>
      </c>
      <c r="Q24" s="3">
        <v>0.48899999999999999</v>
      </c>
      <c r="R24" s="3">
        <v>2.109</v>
      </c>
      <c r="S24" s="3">
        <v>0</v>
      </c>
      <c r="T24" s="3">
        <v>0</v>
      </c>
      <c r="U24" s="3">
        <v>1.9970000000000001</v>
      </c>
      <c r="V24" s="3">
        <v>0.03</v>
      </c>
      <c r="W24" s="3">
        <v>2.2839999999999998</v>
      </c>
      <c r="X24" s="3">
        <v>1.8140000000000001</v>
      </c>
      <c r="Y24" s="3">
        <v>0.97</v>
      </c>
      <c r="Z24" s="3">
        <v>0.22800000000000001</v>
      </c>
      <c r="AA24" s="3">
        <v>15.988</v>
      </c>
      <c r="AB24" s="3">
        <f t="shared" si="0"/>
        <v>1.9320000000000004</v>
      </c>
      <c r="AC24" s="3">
        <f t="shared" si="1"/>
        <v>0.1769999999999996</v>
      </c>
      <c r="AD24" s="3">
        <f t="shared" si="2"/>
        <v>1.9320000000000004</v>
      </c>
      <c r="AE24" s="3">
        <f t="shared" si="3"/>
        <v>0.1769999999999996</v>
      </c>
      <c r="AF24" s="3">
        <f t="shared" si="10"/>
        <v>53.356045910173385</v>
      </c>
      <c r="AG24" s="14">
        <f t="shared" si="5"/>
        <v>992.51071000000002</v>
      </c>
      <c r="AH24" s="14">
        <f t="shared" si="6"/>
        <v>398.66478231822646</v>
      </c>
      <c r="AI24" s="14">
        <f t="shared" si="8"/>
        <v>3.9866478231822646</v>
      </c>
      <c r="AJ24" s="14">
        <f t="shared" si="7"/>
        <v>55.478926848082665</v>
      </c>
    </row>
    <row r="25" spans="1:38">
      <c r="A25" s="2" t="s">
        <v>40</v>
      </c>
      <c r="B25" s="2" t="s">
        <v>193</v>
      </c>
      <c r="C25" s="3">
        <v>39.54</v>
      </c>
      <c r="D25" s="3">
        <v>4.88</v>
      </c>
      <c r="E25" s="3">
        <v>12.19</v>
      </c>
      <c r="F25" s="3">
        <v>0.01</v>
      </c>
      <c r="G25" s="3">
        <v>14.2</v>
      </c>
      <c r="H25" s="3">
        <v>0.17</v>
      </c>
      <c r="I25" s="3">
        <v>10.85</v>
      </c>
      <c r="J25" s="3">
        <v>11.38</v>
      </c>
      <c r="K25" s="3">
        <v>3.2</v>
      </c>
      <c r="L25" s="3">
        <v>1.07</v>
      </c>
      <c r="M25" s="3">
        <v>97.49</v>
      </c>
      <c r="N25" s="13">
        <f t="shared" si="9"/>
        <v>57.661775425498035</v>
      </c>
      <c r="O25" s="2">
        <v>23</v>
      </c>
      <c r="P25" s="3">
        <v>5.9770000000000003</v>
      </c>
      <c r="Q25" s="3">
        <v>0.55500000000000005</v>
      </c>
      <c r="R25" s="3">
        <v>2.1720000000000002</v>
      </c>
      <c r="S25" s="3">
        <v>1E-3</v>
      </c>
      <c r="T25" s="3">
        <v>0</v>
      </c>
      <c r="U25" s="3">
        <v>1.7949999999999999</v>
      </c>
      <c r="V25" s="3">
        <v>2.1999999999999999E-2</v>
      </c>
      <c r="W25" s="3">
        <v>2.444</v>
      </c>
      <c r="X25" s="3">
        <v>1.843</v>
      </c>
      <c r="Y25" s="3">
        <v>0.93799999999999994</v>
      </c>
      <c r="Z25" s="3">
        <v>0.20599999999999999</v>
      </c>
      <c r="AA25" s="3">
        <v>15.954000000000001</v>
      </c>
      <c r="AB25" s="3">
        <f t="shared" si="0"/>
        <v>2.0229999999999997</v>
      </c>
      <c r="AC25" s="3">
        <f t="shared" si="1"/>
        <v>0.14900000000000047</v>
      </c>
      <c r="AD25" s="3">
        <f t="shared" si="2"/>
        <v>2.0229999999999997</v>
      </c>
      <c r="AE25" s="3">
        <f t="shared" si="3"/>
        <v>0.14900000000000047</v>
      </c>
      <c r="AF25" s="3">
        <f t="shared" si="10"/>
        <v>57.661775425498035</v>
      </c>
      <c r="AG25" s="14">
        <f t="shared" si="5"/>
        <v>1023.05463</v>
      </c>
      <c r="AH25" s="14">
        <f t="shared" si="6"/>
        <v>436.46793760091742</v>
      </c>
      <c r="AI25" s="14">
        <f t="shared" si="8"/>
        <v>4.3646793760091747</v>
      </c>
      <c r="AJ25" s="14">
        <f t="shared" si="7"/>
        <v>51.045255519458479</v>
      </c>
    </row>
    <row r="26" spans="1:38">
      <c r="A26" s="2" t="s">
        <v>41</v>
      </c>
      <c r="B26" s="2" t="s">
        <v>193</v>
      </c>
      <c r="C26" s="3">
        <v>40.22</v>
      </c>
      <c r="D26" s="3">
        <v>4.79</v>
      </c>
      <c r="E26" s="3">
        <v>11.72</v>
      </c>
      <c r="F26" s="3">
        <v>0</v>
      </c>
      <c r="G26" s="3">
        <v>14.26</v>
      </c>
      <c r="H26" s="3">
        <v>0.19</v>
      </c>
      <c r="I26" s="3">
        <v>10.96</v>
      </c>
      <c r="J26" s="3">
        <v>11.4</v>
      </c>
      <c r="K26" s="3">
        <v>3.55</v>
      </c>
      <c r="L26" s="3">
        <v>1.1000000000000001</v>
      </c>
      <c r="M26" s="3">
        <v>98.19</v>
      </c>
      <c r="N26" s="13">
        <f t="shared" si="9"/>
        <v>57.805033059614182</v>
      </c>
      <c r="O26" s="2">
        <v>23</v>
      </c>
      <c r="P26" s="3">
        <v>6.04</v>
      </c>
      <c r="Q26" s="3">
        <v>0.54100000000000004</v>
      </c>
      <c r="R26" s="3">
        <v>2.0750000000000002</v>
      </c>
      <c r="S26" s="3">
        <v>0</v>
      </c>
      <c r="T26" s="3">
        <v>0</v>
      </c>
      <c r="U26" s="3">
        <v>1.7909999999999999</v>
      </c>
      <c r="V26" s="3">
        <v>2.4E-2</v>
      </c>
      <c r="W26" s="3">
        <v>2.4529999999999998</v>
      </c>
      <c r="X26" s="3">
        <v>1.8340000000000001</v>
      </c>
      <c r="Y26" s="3">
        <v>1.034</v>
      </c>
      <c r="Z26" s="3">
        <v>0.21099999999999999</v>
      </c>
      <c r="AA26" s="3">
        <v>16.004000000000001</v>
      </c>
      <c r="AB26" s="3">
        <f t="shared" si="0"/>
        <v>1.96</v>
      </c>
      <c r="AC26" s="3">
        <f t="shared" si="1"/>
        <v>0.11500000000000021</v>
      </c>
      <c r="AD26" s="3">
        <f t="shared" si="2"/>
        <v>1.96</v>
      </c>
      <c r="AE26" s="3">
        <f t="shared" si="3"/>
        <v>0.11500000000000021</v>
      </c>
      <c r="AF26" s="3">
        <f t="shared" si="10"/>
        <v>57.805033059614182</v>
      </c>
      <c r="AG26" s="14">
        <f t="shared" si="5"/>
        <v>1023.09277</v>
      </c>
      <c r="AH26" s="14">
        <f t="shared" si="6"/>
        <v>379.64208192963309</v>
      </c>
      <c r="AI26" s="14">
        <f t="shared" si="8"/>
        <v>3.7964208192963311</v>
      </c>
      <c r="AJ26" s="14">
        <f t="shared" si="7"/>
        <v>51.930977570738619</v>
      </c>
    </row>
    <row r="27" spans="1:38">
      <c r="A27" s="2" t="s">
        <v>42</v>
      </c>
      <c r="B27" s="2" t="s">
        <v>193</v>
      </c>
      <c r="C27" s="3">
        <v>39.5</v>
      </c>
      <c r="D27" s="3">
        <v>5.04</v>
      </c>
      <c r="E27" s="3">
        <v>12.02</v>
      </c>
      <c r="F27" s="3">
        <v>0</v>
      </c>
      <c r="G27" s="3">
        <v>15.27</v>
      </c>
      <c r="H27" s="3">
        <v>0.25</v>
      </c>
      <c r="I27" s="3">
        <v>9.9600000000000009</v>
      </c>
      <c r="J27" s="3">
        <v>11.55</v>
      </c>
      <c r="K27" s="3">
        <v>3.29</v>
      </c>
      <c r="L27" s="3">
        <v>1.1100000000000001</v>
      </c>
      <c r="M27" s="3">
        <v>97.99</v>
      </c>
      <c r="N27" s="13">
        <f t="shared" si="9"/>
        <v>53.759590227979409</v>
      </c>
      <c r="O27" s="2">
        <v>23</v>
      </c>
      <c r="P27" s="3">
        <v>5.9790000000000001</v>
      </c>
      <c r="Q27" s="3">
        <v>0.57399999999999995</v>
      </c>
      <c r="R27" s="3">
        <v>2.145</v>
      </c>
      <c r="S27" s="3">
        <v>0</v>
      </c>
      <c r="T27" s="3">
        <v>0</v>
      </c>
      <c r="U27" s="3">
        <v>1.9330000000000001</v>
      </c>
      <c r="V27" s="3">
        <v>3.2000000000000001E-2</v>
      </c>
      <c r="W27" s="3">
        <v>2.2469999999999999</v>
      </c>
      <c r="X27" s="3">
        <v>1.873</v>
      </c>
      <c r="Y27" s="3">
        <v>0.96599999999999997</v>
      </c>
      <c r="Z27" s="3">
        <v>0.214</v>
      </c>
      <c r="AA27" s="3">
        <v>15.964</v>
      </c>
      <c r="AB27" s="3">
        <f t="shared" si="0"/>
        <v>2.0209999999999999</v>
      </c>
      <c r="AC27" s="3">
        <f t="shared" si="1"/>
        <v>0.12400000000000011</v>
      </c>
      <c r="AD27" s="3">
        <f t="shared" si="2"/>
        <v>2.0209999999999999</v>
      </c>
      <c r="AE27" s="3">
        <f t="shared" si="3"/>
        <v>0.12400000000000011</v>
      </c>
      <c r="AF27" s="3">
        <f>100*(I27/40.31)/(I27/40.31+G27/71.85)</f>
        <v>53.759590227979409</v>
      </c>
      <c r="AG27" s="14">
        <f t="shared" si="5"/>
        <v>1018.27133</v>
      </c>
      <c r="AH27" s="14">
        <f t="shared" si="6"/>
        <v>419.84639542487218</v>
      </c>
      <c r="AI27" s="14">
        <f t="shared" si="8"/>
        <v>4.1984639542487221</v>
      </c>
      <c r="AJ27" s="14">
        <f t="shared" si="7"/>
        <v>51.930075100256488</v>
      </c>
    </row>
    <row r="28" spans="1:38">
      <c r="A28" s="2" t="s">
        <v>43</v>
      </c>
      <c r="B28" s="2" t="s">
        <v>193</v>
      </c>
      <c r="C28" s="3">
        <v>39.409999999999997</v>
      </c>
      <c r="D28" s="3">
        <v>3.64</v>
      </c>
      <c r="E28" s="3">
        <v>11.44</v>
      </c>
      <c r="F28" s="3">
        <v>0.03</v>
      </c>
      <c r="G28" s="3">
        <v>17.95</v>
      </c>
      <c r="H28" s="3">
        <v>0.24</v>
      </c>
      <c r="I28" s="3">
        <v>8.7200000000000006</v>
      </c>
      <c r="J28" s="3">
        <v>11</v>
      </c>
      <c r="K28" s="3">
        <v>3.45</v>
      </c>
      <c r="L28" s="3">
        <v>1.21</v>
      </c>
      <c r="M28" s="3">
        <v>97.09</v>
      </c>
      <c r="N28" s="13">
        <f t="shared" si="9"/>
        <v>46.406460575225545</v>
      </c>
      <c r="O28" s="2">
        <v>23</v>
      </c>
      <c r="P28" s="3">
        <v>6.0970000000000004</v>
      </c>
      <c r="Q28" s="3">
        <v>0.42299999999999999</v>
      </c>
      <c r="R28" s="3">
        <v>2.0859999999999999</v>
      </c>
      <c r="S28" s="3">
        <v>4.0000000000000001E-3</v>
      </c>
      <c r="T28" s="3">
        <v>0</v>
      </c>
      <c r="U28" s="3">
        <v>2.3220000000000001</v>
      </c>
      <c r="V28" s="3">
        <v>3.1E-2</v>
      </c>
      <c r="W28" s="3">
        <v>2.0099999999999998</v>
      </c>
      <c r="X28" s="3">
        <v>1.823</v>
      </c>
      <c r="Y28" s="3">
        <v>1.0349999999999999</v>
      </c>
      <c r="Z28" s="3">
        <v>0.23899999999999999</v>
      </c>
      <c r="AA28" s="3">
        <v>16.071999999999999</v>
      </c>
      <c r="AB28" s="3">
        <f t="shared" si="0"/>
        <v>1.9029999999999996</v>
      </c>
      <c r="AC28" s="3">
        <f t="shared" si="1"/>
        <v>0.18300000000000027</v>
      </c>
      <c r="AD28" s="3">
        <f t="shared" si="2"/>
        <v>1.9029999999999996</v>
      </c>
      <c r="AE28" s="3">
        <f t="shared" si="3"/>
        <v>0.18300000000000027</v>
      </c>
      <c r="AF28" s="3">
        <f>100*(I28/40.31)/(I28/40.31+G28/71.85)</f>
        <v>46.406460575225545</v>
      </c>
      <c r="AG28" s="14">
        <f t="shared" si="5"/>
        <v>965.01269999999977</v>
      </c>
      <c r="AH28" s="14">
        <f t="shared" si="6"/>
        <v>385.69500675649283</v>
      </c>
      <c r="AI28" s="14">
        <f t="shared" si="8"/>
        <v>3.8569500675649282</v>
      </c>
      <c r="AJ28" s="14">
        <f t="shared" si="7"/>
        <v>58.707985745803406</v>
      </c>
    </row>
    <row r="29" spans="1:38">
      <c r="A29" s="2" t="s">
        <v>44</v>
      </c>
      <c r="B29" s="2" t="s">
        <v>193</v>
      </c>
      <c r="C29" s="3">
        <v>39.5</v>
      </c>
      <c r="D29" s="3">
        <v>2.77</v>
      </c>
      <c r="E29" s="3">
        <v>11.35</v>
      </c>
      <c r="F29" s="3">
        <v>0.02</v>
      </c>
      <c r="G29" s="3">
        <v>18.3</v>
      </c>
      <c r="H29" s="3">
        <v>0.31</v>
      </c>
      <c r="I29" s="3">
        <v>7.84</v>
      </c>
      <c r="J29" s="3">
        <v>10.84</v>
      </c>
      <c r="K29" s="3">
        <v>3.46</v>
      </c>
      <c r="L29" s="3">
        <v>1.27</v>
      </c>
      <c r="M29" s="3">
        <v>97.09</v>
      </c>
      <c r="N29" s="13">
        <f t="shared" si="9"/>
        <v>43.298536407638252</v>
      </c>
      <c r="O29" s="2">
        <v>23</v>
      </c>
      <c r="P29" s="3">
        <v>6.1420000000000003</v>
      </c>
      <c r="Q29" s="3">
        <v>0.32400000000000001</v>
      </c>
      <c r="R29" s="3">
        <v>2.081</v>
      </c>
      <c r="S29" s="3">
        <v>2E-3</v>
      </c>
      <c r="T29" s="3">
        <v>0.16700000000000001</v>
      </c>
      <c r="U29" s="3">
        <v>2.38</v>
      </c>
      <c r="V29" s="3">
        <v>4.1000000000000002E-2</v>
      </c>
      <c r="W29" s="3">
        <v>1.8169999999999999</v>
      </c>
      <c r="X29" s="3">
        <v>1.806</v>
      </c>
      <c r="Y29" s="3">
        <v>1.0429999999999999</v>
      </c>
      <c r="Z29" s="3">
        <v>0.252</v>
      </c>
      <c r="AA29" s="3">
        <v>16.056000000000001</v>
      </c>
      <c r="AB29" s="3">
        <f t="shared" si="0"/>
        <v>1.8579999999999997</v>
      </c>
      <c r="AC29" s="3">
        <f t="shared" si="1"/>
        <v>0.22300000000000031</v>
      </c>
      <c r="AD29" s="3">
        <f t="shared" si="2"/>
        <v>1.8579999999999997</v>
      </c>
      <c r="AE29" s="3">
        <f t="shared" si="3"/>
        <v>0.22300000000000031</v>
      </c>
      <c r="AF29" s="3">
        <f>100*(I29/40.31)/(I29/40.31+G29/71.85)</f>
        <v>43.298536407638252</v>
      </c>
      <c r="AG29" s="14">
        <f t="shared" si="5"/>
        <v>944.2831799999999</v>
      </c>
      <c r="AH29" s="14">
        <f t="shared" si="6"/>
        <v>382.93180527113827</v>
      </c>
      <c r="AI29" s="14">
        <f t="shared" si="8"/>
        <v>3.8293180527113826</v>
      </c>
      <c r="AJ29" s="14">
        <f t="shared" si="7"/>
        <v>60.721613302124453</v>
      </c>
    </row>
    <row r="30" spans="1:38">
      <c r="A30" s="2" t="s">
        <v>45</v>
      </c>
      <c r="B30" s="2" t="s">
        <v>193</v>
      </c>
      <c r="C30" s="3">
        <v>39.14</v>
      </c>
      <c r="D30" s="3">
        <v>3.56</v>
      </c>
      <c r="E30" s="3">
        <v>11.65</v>
      </c>
      <c r="F30" s="3">
        <v>0.09</v>
      </c>
      <c r="G30" s="3">
        <v>17.79</v>
      </c>
      <c r="H30" s="3">
        <v>0.33</v>
      </c>
      <c r="I30" s="3">
        <v>8.57</v>
      </c>
      <c r="J30" s="3">
        <v>10.99</v>
      </c>
      <c r="K30" s="3">
        <v>3.31</v>
      </c>
      <c r="L30" s="3">
        <v>1.24</v>
      </c>
      <c r="M30" s="3">
        <v>96.67</v>
      </c>
      <c r="N30" s="13">
        <f t="shared" si="9"/>
        <v>46.197661976484717</v>
      </c>
      <c r="O30" s="2">
        <v>23</v>
      </c>
      <c r="P30" s="3">
        <v>6.0810000000000004</v>
      </c>
      <c r="Q30" s="3">
        <v>0.41599999999999998</v>
      </c>
      <c r="R30" s="3">
        <v>2.1339999999999999</v>
      </c>
      <c r="S30" s="3">
        <v>1.0999999999999999E-2</v>
      </c>
      <c r="T30" s="3">
        <v>0</v>
      </c>
      <c r="U30" s="3">
        <v>2.3109999999999999</v>
      </c>
      <c r="V30" s="3">
        <v>4.2999999999999997E-2</v>
      </c>
      <c r="W30" s="3">
        <v>1.984</v>
      </c>
      <c r="X30" s="3">
        <v>1.829</v>
      </c>
      <c r="Y30" s="3">
        <v>0.997</v>
      </c>
      <c r="Z30" s="3">
        <v>0.246</v>
      </c>
      <c r="AA30" s="3">
        <v>16.053000000000001</v>
      </c>
      <c r="AB30" s="3">
        <f t="shared" si="0"/>
        <v>1.9189999999999996</v>
      </c>
      <c r="AC30" s="3">
        <f t="shared" si="1"/>
        <v>0.2150000000000003</v>
      </c>
      <c r="AD30" s="3">
        <f t="shared" si="2"/>
        <v>1.9189999999999996</v>
      </c>
      <c r="AE30" s="3">
        <f t="shared" si="3"/>
        <v>0.2150000000000003</v>
      </c>
      <c r="AF30" s="3">
        <f>100*(I30/40.31)/(I30/40.31+G30/71.85)</f>
        <v>46.197661976484717</v>
      </c>
      <c r="AG30" s="14">
        <f t="shared" si="5"/>
        <v>963.22228999999982</v>
      </c>
      <c r="AH30" s="14">
        <f t="shared" si="6"/>
        <v>413.25751398794091</v>
      </c>
      <c r="AI30" s="14">
        <f t="shared" si="8"/>
        <v>4.1325751398794095</v>
      </c>
      <c r="AJ30" s="14">
        <f t="shared" si="7"/>
        <v>58.447844548032784</v>
      </c>
    </row>
    <row r="31" spans="1:38">
      <c r="A31" s="2" t="s">
        <v>46</v>
      </c>
      <c r="B31" s="2" t="s">
        <v>193</v>
      </c>
      <c r="C31" s="3">
        <v>39.86</v>
      </c>
      <c r="D31" s="3">
        <v>3.11</v>
      </c>
      <c r="E31" s="3">
        <v>11.17</v>
      </c>
      <c r="F31" s="3">
        <v>0.01</v>
      </c>
      <c r="G31" s="3">
        <v>16.920000000000002</v>
      </c>
      <c r="H31" s="3">
        <v>0.31</v>
      </c>
      <c r="I31" s="3">
        <v>8.8800000000000008</v>
      </c>
      <c r="J31" s="3">
        <v>10.82</v>
      </c>
      <c r="K31" s="3">
        <v>3.52</v>
      </c>
      <c r="L31" s="3">
        <v>1.24</v>
      </c>
      <c r="M31" s="3">
        <v>97.36</v>
      </c>
      <c r="N31" s="13">
        <f t="shared" si="9"/>
        <v>48.332774273426658</v>
      </c>
      <c r="O31" s="2">
        <v>23</v>
      </c>
      <c r="P31" s="3">
        <v>6.1390000000000002</v>
      </c>
      <c r="Q31" s="3">
        <v>0.36</v>
      </c>
      <c r="R31" s="3">
        <v>2.028</v>
      </c>
      <c r="S31" s="3">
        <v>1E-3</v>
      </c>
      <c r="T31" s="3">
        <v>0.17699999999999999</v>
      </c>
      <c r="U31" s="3">
        <v>2.1789999999999998</v>
      </c>
      <c r="V31" s="3">
        <v>0.04</v>
      </c>
      <c r="W31" s="3">
        <v>2.0379999999999998</v>
      </c>
      <c r="X31" s="3">
        <v>1.786</v>
      </c>
      <c r="Y31" s="3">
        <v>1.0509999999999999</v>
      </c>
      <c r="Z31" s="3">
        <v>0.24399999999999999</v>
      </c>
      <c r="AA31" s="3">
        <v>16.045000000000002</v>
      </c>
      <c r="AB31" s="3">
        <f t="shared" si="0"/>
        <v>1.8609999999999998</v>
      </c>
      <c r="AC31" s="3">
        <f t="shared" si="1"/>
        <v>0.16700000000000026</v>
      </c>
      <c r="AD31" s="3">
        <f t="shared" si="2"/>
        <v>1.8609999999999998</v>
      </c>
      <c r="AE31" s="3">
        <f t="shared" si="3"/>
        <v>0.16700000000000026</v>
      </c>
      <c r="AF31" s="3">
        <f>100*(I31/40.31)/(I31/40.31+G31/71.85)</f>
        <v>48.332774273426658</v>
      </c>
      <c r="AG31" s="14">
        <f t="shared" si="5"/>
        <v>963.64337</v>
      </c>
      <c r="AH31" s="14">
        <f t="shared" si="6"/>
        <v>354.83146107415223</v>
      </c>
      <c r="AI31" s="14">
        <f t="shared" si="8"/>
        <v>3.5483146107415222</v>
      </c>
      <c r="AJ31" s="14">
        <f t="shared" si="7"/>
        <v>59.379031491157392</v>
      </c>
    </row>
    <row r="32" spans="1:38">
      <c r="A32" s="2" t="s">
        <v>47</v>
      </c>
      <c r="B32" s="2" t="s">
        <v>194</v>
      </c>
      <c r="C32" s="3">
        <v>39.28</v>
      </c>
      <c r="D32" s="3">
        <v>5.95</v>
      </c>
      <c r="E32" s="3">
        <v>12.21</v>
      </c>
      <c r="F32" s="3">
        <v>0.02</v>
      </c>
      <c r="G32" s="3">
        <v>12.73</v>
      </c>
      <c r="H32" s="3">
        <v>0.15</v>
      </c>
      <c r="I32" s="3">
        <v>11.27</v>
      </c>
      <c r="J32" s="3">
        <v>11.78</v>
      </c>
      <c r="K32" s="3">
        <v>3.3</v>
      </c>
      <c r="L32" s="3">
        <v>1.17</v>
      </c>
      <c r="M32" s="3">
        <v>97.86</v>
      </c>
      <c r="N32" s="13">
        <f t="shared" si="9"/>
        <v>61.210376508867888</v>
      </c>
      <c r="O32" s="2">
        <v>23</v>
      </c>
      <c r="P32" s="3">
        <v>5.8949999999999996</v>
      </c>
      <c r="Q32" s="3">
        <v>0.67200000000000004</v>
      </c>
      <c r="R32" s="3">
        <v>2.16</v>
      </c>
      <c r="S32" s="3">
        <v>2E-3</v>
      </c>
      <c r="T32" s="3">
        <v>0</v>
      </c>
      <c r="U32" s="3">
        <v>1.5980000000000001</v>
      </c>
      <c r="V32" s="3">
        <v>1.9E-2</v>
      </c>
      <c r="W32" s="3">
        <v>2.5209999999999999</v>
      </c>
      <c r="X32" s="3">
        <v>1.8939999999999999</v>
      </c>
      <c r="Y32" s="3">
        <v>0.96</v>
      </c>
      <c r="Z32" s="3">
        <v>0.224</v>
      </c>
      <c r="AA32" s="3">
        <v>15.945</v>
      </c>
      <c r="AB32" s="3">
        <f t="shared" si="0"/>
        <v>2.1050000000000004</v>
      </c>
      <c r="AC32" s="3">
        <f t="shared" si="1"/>
        <v>5.4999999999999716E-2</v>
      </c>
      <c r="AD32" s="3">
        <f t="shared" si="2"/>
        <v>2.1050000000000004</v>
      </c>
      <c r="AE32" s="3">
        <f t="shared" si="3"/>
        <v>5.4999999999999716E-2</v>
      </c>
      <c r="AF32" s="3">
        <f t="shared" ref="AF32:AF77" si="11">100*(I32/40.31)/(I32/40.31+G32/71.85)</f>
        <v>61.210376508867888</v>
      </c>
      <c r="AG32" s="14">
        <f t="shared" si="5"/>
        <v>1063.49092</v>
      </c>
      <c r="AH32" s="14">
        <f t="shared" si="6"/>
        <v>429.00085811958735</v>
      </c>
      <c r="AI32" s="14">
        <f t="shared" si="8"/>
        <v>4.2900085811958739</v>
      </c>
      <c r="AJ32" s="14">
        <f t="shared" si="7"/>
        <v>45.312925858338943</v>
      </c>
      <c r="AK32" s="3">
        <v>-0.93017121885088727</v>
      </c>
      <c r="AL32" s="3">
        <v>3.9298196586095848</v>
      </c>
    </row>
    <row r="33" spans="1:38">
      <c r="A33" s="2" t="s">
        <v>48</v>
      </c>
      <c r="B33" s="2" t="s">
        <v>194</v>
      </c>
      <c r="C33" s="3">
        <v>39.229999999999997</v>
      </c>
      <c r="D33" s="3">
        <v>6.37</v>
      </c>
      <c r="E33" s="3">
        <v>12.34</v>
      </c>
      <c r="F33" s="3">
        <v>0</v>
      </c>
      <c r="G33" s="3">
        <v>12.2</v>
      </c>
      <c r="H33" s="3">
        <v>0.13</v>
      </c>
      <c r="I33" s="3">
        <v>11.85</v>
      </c>
      <c r="J33" s="3">
        <v>11.88</v>
      </c>
      <c r="K33" s="3">
        <v>3.2</v>
      </c>
      <c r="L33" s="3">
        <v>1.1200000000000001</v>
      </c>
      <c r="M33" s="3">
        <v>98.32</v>
      </c>
      <c r="N33" s="13">
        <f t="shared" si="9"/>
        <v>63.38740675749672</v>
      </c>
      <c r="O33" s="2">
        <v>23</v>
      </c>
      <c r="P33" s="3">
        <v>5.8440000000000003</v>
      </c>
      <c r="Q33" s="3">
        <v>0.71399999999999997</v>
      </c>
      <c r="R33" s="3">
        <v>2.1669999999999998</v>
      </c>
      <c r="S33" s="3">
        <v>0</v>
      </c>
      <c r="T33" s="3">
        <v>0</v>
      </c>
      <c r="U33" s="3">
        <v>1.52</v>
      </c>
      <c r="V33" s="3">
        <v>1.6E-2</v>
      </c>
      <c r="W33" s="3">
        <v>2.6309999999999998</v>
      </c>
      <c r="X33" s="3">
        <v>1.8959999999999999</v>
      </c>
      <c r="Y33" s="3">
        <v>0.92400000000000004</v>
      </c>
      <c r="Z33" s="3">
        <v>0.21299999999999999</v>
      </c>
      <c r="AA33" s="3">
        <v>15.927</v>
      </c>
      <c r="AB33" s="3">
        <f t="shared" si="0"/>
        <v>2.1559999999999997</v>
      </c>
      <c r="AC33" s="3">
        <f t="shared" si="1"/>
        <v>1.1000000000000121E-2</v>
      </c>
      <c r="AD33" s="3">
        <f t="shared" si="2"/>
        <v>2.1559999999999997</v>
      </c>
      <c r="AE33" s="3">
        <f t="shared" si="3"/>
        <v>1.1000000000000121E-2</v>
      </c>
      <c r="AF33" s="3">
        <f t="shared" si="11"/>
        <v>63.38740675749672</v>
      </c>
      <c r="AG33" s="14">
        <f t="shared" si="5"/>
        <v>1076.9135200000001</v>
      </c>
      <c r="AH33" s="14">
        <f t="shared" si="6"/>
        <v>433.34098798435161</v>
      </c>
      <c r="AI33" s="14">
        <f t="shared" si="8"/>
        <v>4.3334098798435159</v>
      </c>
      <c r="AJ33" s="14">
        <f t="shared" si="7"/>
        <v>43.137716003343826</v>
      </c>
      <c r="AK33" s="3">
        <v>-0.83149651876250275</v>
      </c>
      <c r="AL33" s="3">
        <v>3.712332640834219</v>
      </c>
    </row>
    <row r="34" spans="1:38">
      <c r="A34" s="2" t="s">
        <v>49</v>
      </c>
      <c r="B34" s="2" t="s">
        <v>194</v>
      </c>
      <c r="C34" s="3">
        <v>38.76</v>
      </c>
      <c r="D34" s="3">
        <v>6.46</v>
      </c>
      <c r="E34" s="3">
        <v>12.44</v>
      </c>
      <c r="F34" s="3">
        <v>0.01</v>
      </c>
      <c r="G34" s="3">
        <v>11.93</v>
      </c>
      <c r="H34" s="3">
        <v>0.15</v>
      </c>
      <c r="I34" s="3">
        <v>11.95</v>
      </c>
      <c r="J34" s="3">
        <v>11.74</v>
      </c>
      <c r="K34" s="3">
        <v>3.14</v>
      </c>
      <c r="L34" s="3">
        <v>1.05</v>
      </c>
      <c r="M34" s="3">
        <v>97.63</v>
      </c>
      <c r="N34" s="13">
        <f t="shared" si="9"/>
        <v>64.098826597092753</v>
      </c>
      <c r="O34" s="2">
        <v>23</v>
      </c>
      <c r="P34" s="3">
        <v>5.8090000000000002</v>
      </c>
      <c r="Q34" s="3">
        <v>0.72799999999999998</v>
      </c>
      <c r="R34" s="3">
        <v>2.198</v>
      </c>
      <c r="S34" s="3">
        <v>1E-3</v>
      </c>
      <c r="T34" s="3">
        <v>0</v>
      </c>
      <c r="U34" s="3">
        <v>1.4950000000000001</v>
      </c>
      <c r="V34" s="3">
        <v>1.9E-2</v>
      </c>
      <c r="W34" s="3">
        <v>2.669</v>
      </c>
      <c r="X34" s="3">
        <v>1.885</v>
      </c>
      <c r="Y34" s="3">
        <v>0.91300000000000003</v>
      </c>
      <c r="Z34" s="3">
        <v>0.20100000000000001</v>
      </c>
      <c r="AA34" s="3">
        <v>15.92</v>
      </c>
      <c r="AB34" s="3">
        <f t="shared" si="0"/>
        <v>2.1909999999999998</v>
      </c>
      <c r="AC34" s="3">
        <f t="shared" si="1"/>
        <v>7.0000000000001172E-3</v>
      </c>
      <c r="AD34" s="3">
        <f t="shared" si="2"/>
        <v>2.1909999999999998</v>
      </c>
      <c r="AE34" s="3">
        <f t="shared" si="3"/>
        <v>7.0000000000001172E-3</v>
      </c>
      <c r="AF34" s="3">
        <f t="shared" si="11"/>
        <v>64.098826597092753</v>
      </c>
      <c r="AG34" s="14">
        <f t="shared" si="5"/>
        <v>1083.8092499999998</v>
      </c>
      <c r="AH34" s="14">
        <f t="shared" si="6"/>
        <v>453.09549962095502</v>
      </c>
      <c r="AI34" s="14">
        <f t="shared" si="8"/>
        <v>4.5309549962095499</v>
      </c>
      <c r="AJ34" s="14">
        <f t="shared" si="7"/>
        <v>41.737166994264925</v>
      </c>
      <c r="AK34" s="3">
        <v>-0.79578602057633141</v>
      </c>
      <c r="AL34" s="3">
        <v>3.7640822620529861</v>
      </c>
    </row>
    <row r="35" spans="1:38">
      <c r="A35" s="2" t="s">
        <v>50</v>
      </c>
      <c r="B35" s="2" t="s">
        <v>194</v>
      </c>
      <c r="C35" s="3">
        <v>38.78</v>
      </c>
      <c r="D35" s="3">
        <v>6.4</v>
      </c>
      <c r="E35" s="3">
        <v>12.32</v>
      </c>
      <c r="F35" s="3">
        <v>0.01</v>
      </c>
      <c r="G35" s="3">
        <v>12.14</v>
      </c>
      <c r="H35" s="3">
        <v>0.11</v>
      </c>
      <c r="I35" s="3">
        <v>11.72</v>
      </c>
      <c r="J35" s="3">
        <v>11.89</v>
      </c>
      <c r="K35" s="3">
        <v>2.88</v>
      </c>
      <c r="L35" s="3">
        <v>1.0900000000000001</v>
      </c>
      <c r="M35" s="3">
        <v>97.34</v>
      </c>
      <c r="N35" s="13">
        <f t="shared" si="9"/>
        <v>63.245702752812846</v>
      </c>
      <c r="O35" s="2">
        <v>23</v>
      </c>
      <c r="P35" s="3">
        <v>5.8330000000000002</v>
      </c>
      <c r="Q35" s="3">
        <v>0.72399999999999998</v>
      </c>
      <c r="R35" s="3">
        <v>2.1840000000000002</v>
      </c>
      <c r="S35" s="3">
        <v>1E-3</v>
      </c>
      <c r="T35" s="3">
        <v>0</v>
      </c>
      <c r="U35" s="3">
        <v>1.5269999999999999</v>
      </c>
      <c r="V35" s="3">
        <v>1.4E-2</v>
      </c>
      <c r="W35" s="3">
        <v>2.6269999999999998</v>
      </c>
      <c r="X35" s="3">
        <v>1.9159999999999999</v>
      </c>
      <c r="Y35" s="3">
        <v>0.84</v>
      </c>
      <c r="Z35" s="3">
        <v>0.20899999999999999</v>
      </c>
      <c r="AA35" s="3">
        <v>15.875</v>
      </c>
      <c r="AB35" s="3">
        <f t="shared" si="0"/>
        <v>2.1669999999999998</v>
      </c>
      <c r="AC35" s="3">
        <f t="shared" si="1"/>
        <v>1.7000000000000348E-2</v>
      </c>
      <c r="AD35" s="3">
        <f t="shared" si="2"/>
        <v>2.1669999999999998</v>
      </c>
      <c r="AE35" s="3">
        <f t="shared" si="3"/>
        <v>1.7000000000000348E-2</v>
      </c>
      <c r="AF35" s="3">
        <f t="shared" si="11"/>
        <v>63.245702752812846</v>
      </c>
      <c r="AG35" s="14">
        <f t="shared" si="5"/>
        <v>1070.5177099999999</v>
      </c>
      <c r="AH35" s="14">
        <f t="shared" si="6"/>
        <v>444.06498716255203</v>
      </c>
      <c r="AI35" s="14">
        <f t="shared" si="8"/>
        <v>4.4406498716255207</v>
      </c>
      <c r="AJ35" s="14">
        <f t="shared" si="7"/>
        <v>43.997623348438267</v>
      </c>
      <c r="AK35" s="3">
        <v>-0.81435668470180111</v>
      </c>
      <c r="AL35" s="3">
        <v>4.0090209520198421</v>
      </c>
    </row>
    <row r="36" spans="1:38">
      <c r="A36" s="2" t="s">
        <v>51</v>
      </c>
      <c r="B36" s="2" t="s">
        <v>194</v>
      </c>
      <c r="C36" s="3">
        <v>39.07</v>
      </c>
      <c r="D36" s="3">
        <v>6.21</v>
      </c>
      <c r="E36" s="3">
        <v>12.29</v>
      </c>
      <c r="F36" s="3">
        <v>0.02</v>
      </c>
      <c r="G36" s="3">
        <v>13.09</v>
      </c>
      <c r="H36" s="3">
        <v>0.19</v>
      </c>
      <c r="I36" s="3">
        <v>10.98</v>
      </c>
      <c r="J36" s="3">
        <v>11.67</v>
      </c>
      <c r="K36" s="3">
        <v>3.29</v>
      </c>
      <c r="L36" s="3">
        <v>1.1299999999999999</v>
      </c>
      <c r="M36" s="3">
        <v>97.94</v>
      </c>
      <c r="N36" s="13">
        <f t="shared" si="9"/>
        <v>59.921801400896818</v>
      </c>
      <c r="O36" s="2">
        <v>23</v>
      </c>
      <c r="P36" s="3">
        <v>5.8680000000000003</v>
      </c>
      <c r="Q36" s="3">
        <v>0.70199999999999996</v>
      </c>
      <c r="R36" s="3">
        <v>2.1760000000000002</v>
      </c>
      <c r="S36" s="3">
        <v>2E-3</v>
      </c>
      <c r="T36" s="3">
        <v>0</v>
      </c>
      <c r="U36" s="3">
        <v>1.6439999999999999</v>
      </c>
      <c r="V36" s="3">
        <v>2.4E-2</v>
      </c>
      <c r="W36" s="3">
        <v>2.4580000000000002</v>
      </c>
      <c r="X36" s="3">
        <v>1.8779999999999999</v>
      </c>
      <c r="Y36" s="3">
        <v>0.95799999999999996</v>
      </c>
      <c r="Z36" s="3">
        <v>0.217</v>
      </c>
      <c r="AA36" s="3">
        <v>15.928000000000001</v>
      </c>
      <c r="AB36" s="3">
        <f t="shared" si="0"/>
        <v>2.1319999999999997</v>
      </c>
      <c r="AC36" s="3">
        <f t="shared" si="1"/>
        <v>4.4000000000000483E-2</v>
      </c>
      <c r="AD36" s="3">
        <f t="shared" si="2"/>
        <v>2.1319999999999997</v>
      </c>
      <c r="AE36" s="3">
        <f t="shared" si="3"/>
        <v>4.4000000000000483E-2</v>
      </c>
      <c r="AF36" s="3">
        <f t="shared" si="11"/>
        <v>59.921801400896818</v>
      </c>
      <c r="AG36" s="14">
        <f t="shared" si="5"/>
        <v>1067.1767999999997</v>
      </c>
      <c r="AH36" s="14">
        <f t="shared" si="6"/>
        <v>438.98573542265297</v>
      </c>
      <c r="AI36" s="14">
        <f t="shared" si="8"/>
        <v>4.38985735422653</v>
      </c>
      <c r="AJ36" s="14">
        <f t="shared" si="7"/>
        <v>44.594480323797235</v>
      </c>
      <c r="AK36" s="3">
        <v>-1.0710057357495391</v>
      </c>
      <c r="AL36" s="3">
        <v>4.0478177647815912</v>
      </c>
    </row>
    <row r="37" spans="1:38">
      <c r="A37" s="2" t="s">
        <v>52</v>
      </c>
      <c r="B37" s="2" t="s">
        <v>194</v>
      </c>
      <c r="C37" s="3">
        <v>38.86</v>
      </c>
      <c r="D37" s="3">
        <v>6.36</v>
      </c>
      <c r="E37" s="3">
        <v>12.33</v>
      </c>
      <c r="F37" s="3">
        <v>0</v>
      </c>
      <c r="G37" s="3">
        <v>13.66</v>
      </c>
      <c r="H37" s="3">
        <v>0.17</v>
      </c>
      <c r="I37" s="3">
        <v>10.7</v>
      </c>
      <c r="J37" s="3">
        <v>11.65</v>
      </c>
      <c r="K37" s="3">
        <v>3.1</v>
      </c>
      <c r="L37" s="3">
        <v>1.1000000000000001</v>
      </c>
      <c r="M37" s="3">
        <v>97.93</v>
      </c>
      <c r="N37" s="13">
        <f t="shared" si="9"/>
        <v>58.267223957989117</v>
      </c>
      <c r="O37" s="2">
        <v>23</v>
      </c>
      <c r="P37" s="3">
        <v>5.85</v>
      </c>
      <c r="Q37" s="3">
        <v>0.72</v>
      </c>
      <c r="R37" s="3">
        <v>2.1880000000000002</v>
      </c>
      <c r="S37" s="3">
        <v>0</v>
      </c>
      <c r="T37" s="3">
        <v>0</v>
      </c>
      <c r="U37" s="3">
        <v>1.72</v>
      </c>
      <c r="V37" s="3">
        <v>2.1999999999999999E-2</v>
      </c>
      <c r="W37" s="3">
        <v>2.4</v>
      </c>
      <c r="X37" s="3">
        <v>1.879</v>
      </c>
      <c r="Y37" s="3">
        <v>0.90500000000000003</v>
      </c>
      <c r="Z37" s="3">
        <v>0.21099999999999999</v>
      </c>
      <c r="AA37" s="3">
        <v>15.895</v>
      </c>
      <c r="AB37" s="3">
        <f t="shared" ref="AB37:AB68" si="12">8-P37</f>
        <v>2.1500000000000004</v>
      </c>
      <c r="AC37" s="3">
        <f t="shared" ref="AC37:AC68" si="13">R37-AB37</f>
        <v>3.7999999999999812E-2</v>
      </c>
      <c r="AD37" s="3">
        <f t="shared" ref="AD37:AD68" si="14">IF(R37&lt;AB37, R37, AB37)</f>
        <v>2.1500000000000004</v>
      </c>
      <c r="AE37" s="3">
        <f t="shared" ref="AE37:AE68" si="15">IF(R37&lt;AB37, 0, AC37)</f>
        <v>3.7999999999999812E-2</v>
      </c>
      <c r="AF37" s="3">
        <f t="shared" si="11"/>
        <v>58.267223957989117</v>
      </c>
      <c r="AG37" s="14">
        <f t="shared" ref="AG37:AG68" si="16">1781-132.74*P37+116.6*Q37-69.41*U37+101.62*Y37</f>
        <v>1061.0039000000002</v>
      </c>
      <c r="AH37" s="14">
        <f t="shared" ref="AH37:AH68" si="17">19.209*EXP(1.438*R37)</f>
        <v>446.62660913078258</v>
      </c>
      <c r="AI37" s="14">
        <f t="shared" si="8"/>
        <v>4.4662660913078263</v>
      </c>
      <c r="AJ37" s="14">
        <f t="shared" ref="AJ37:AJ68" si="18">751.95-0.4*AG37-278000/AG37-9.184*R37</f>
        <v>45.437845985304286</v>
      </c>
      <c r="AK37" s="3">
        <v>-1.140312660279184</v>
      </c>
      <c r="AL37" s="3">
        <v>4.2218217188493146</v>
      </c>
    </row>
    <row r="38" spans="1:38">
      <c r="A38" s="2" t="s">
        <v>53</v>
      </c>
      <c r="B38" s="2" t="s">
        <v>194</v>
      </c>
      <c r="C38" s="3">
        <v>39.18</v>
      </c>
      <c r="D38" s="3">
        <v>6.04</v>
      </c>
      <c r="E38" s="3">
        <v>12.33</v>
      </c>
      <c r="F38" s="3">
        <v>0</v>
      </c>
      <c r="G38" s="3">
        <v>12.82</v>
      </c>
      <c r="H38" s="3">
        <v>0.13</v>
      </c>
      <c r="I38" s="3">
        <v>11.17</v>
      </c>
      <c r="J38" s="3">
        <v>11.68</v>
      </c>
      <c r="K38" s="3">
        <v>3.2</v>
      </c>
      <c r="L38" s="3">
        <v>0.99</v>
      </c>
      <c r="M38" s="3">
        <v>97.54</v>
      </c>
      <c r="N38" s="13">
        <f t="shared" si="9"/>
        <v>60.83081622634127</v>
      </c>
      <c r="O38" s="2">
        <v>23</v>
      </c>
      <c r="P38" s="3">
        <v>5.891</v>
      </c>
      <c r="Q38" s="3">
        <v>0.68300000000000005</v>
      </c>
      <c r="R38" s="3">
        <v>2.1859999999999999</v>
      </c>
      <c r="S38" s="3">
        <v>0</v>
      </c>
      <c r="T38" s="3">
        <v>0</v>
      </c>
      <c r="U38" s="3">
        <v>1.6120000000000001</v>
      </c>
      <c r="V38" s="3">
        <v>1.7000000000000001E-2</v>
      </c>
      <c r="W38" s="3">
        <v>2.5030000000000001</v>
      </c>
      <c r="X38" s="3">
        <v>1.8819999999999999</v>
      </c>
      <c r="Y38" s="3">
        <v>0.93300000000000005</v>
      </c>
      <c r="Z38" s="3">
        <v>0.19</v>
      </c>
      <c r="AA38" s="3">
        <v>15.895</v>
      </c>
      <c r="AB38" s="3">
        <f t="shared" si="12"/>
        <v>2.109</v>
      </c>
      <c r="AC38" s="3">
        <f t="shared" si="13"/>
        <v>7.6999999999999957E-2</v>
      </c>
      <c r="AD38" s="3">
        <f t="shared" si="14"/>
        <v>2.109</v>
      </c>
      <c r="AE38" s="3">
        <f t="shared" si="15"/>
        <v>7.6999999999999957E-2</v>
      </c>
      <c r="AF38" s="3">
        <f t="shared" si="11"/>
        <v>60.83081622634127</v>
      </c>
      <c r="AG38" s="14">
        <f t="shared" si="16"/>
        <v>1061.5889999999999</v>
      </c>
      <c r="AH38" s="14">
        <f t="shared" si="17"/>
        <v>445.3439563417416</v>
      </c>
      <c r="AI38" s="14">
        <f t="shared" si="8"/>
        <v>4.4534395634174162</v>
      </c>
      <c r="AJ38" s="14">
        <f t="shared" si="18"/>
        <v>45.366585393842655</v>
      </c>
      <c r="AK38" s="3">
        <v>-0.95044790000028989</v>
      </c>
      <c r="AL38" s="3">
        <v>4.4964267370809932</v>
      </c>
    </row>
    <row r="39" spans="1:38" s="15" customFormat="1">
      <c r="A39" s="15" t="s">
        <v>54</v>
      </c>
      <c r="B39" s="2" t="s">
        <v>194</v>
      </c>
      <c r="C39" s="16">
        <v>39.32</v>
      </c>
      <c r="D39" s="16">
        <v>6</v>
      </c>
      <c r="E39" s="16">
        <v>12.18</v>
      </c>
      <c r="F39" s="16">
        <v>0.02</v>
      </c>
      <c r="G39" s="16">
        <v>12.56</v>
      </c>
      <c r="H39" s="16">
        <v>0.12</v>
      </c>
      <c r="I39" s="16">
        <v>11.21</v>
      </c>
      <c r="J39" s="16">
        <v>11.84</v>
      </c>
      <c r="K39" s="16">
        <v>3.41</v>
      </c>
      <c r="L39" s="16">
        <v>1.2</v>
      </c>
      <c r="M39" s="16">
        <v>97.86</v>
      </c>
      <c r="N39" s="13">
        <f t="shared" si="9"/>
        <v>61.402667511148046</v>
      </c>
      <c r="O39" s="15">
        <v>23</v>
      </c>
      <c r="P39" s="16">
        <v>5.899</v>
      </c>
      <c r="Q39" s="16">
        <v>0.67700000000000005</v>
      </c>
      <c r="R39" s="16">
        <v>2.1539999999999999</v>
      </c>
      <c r="S39" s="16">
        <v>2E-3</v>
      </c>
      <c r="T39" s="16">
        <v>0</v>
      </c>
      <c r="U39" s="16">
        <v>1.5760000000000001</v>
      </c>
      <c r="V39" s="16">
        <v>1.4999999999999999E-2</v>
      </c>
      <c r="W39" s="16">
        <v>2.5070000000000001</v>
      </c>
      <c r="X39" s="16">
        <v>1.903</v>
      </c>
      <c r="Y39" s="16">
        <v>0.99199999999999999</v>
      </c>
      <c r="Z39" s="16">
        <v>0.23</v>
      </c>
      <c r="AA39" s="16">
        <v>15.956</v>
      </c>
      <c r="AB39" s="16">
        <f t="shared" si="12"/>
        <v>2.101</v>
      </c>
      <c r="AC39" s="16">
        <f t="shared" si="13"/>
        <v>5.2999999999999936E-2</v>
      </c>
      <c r="AD39" s="16">
        <f t="shared" si="14"/>
        <v>2.101</v>
      </c>
      <c r="AE39" s="16">
        <f t="shared" si="15"/>
        <v>5.2999999999999936E-2</v>
      </c>
      <c r="AF39" s="16">
        <f t="shared" si="11"/>
        <v>61.402667511148046</v>
      </c>
      <c r="AG39" s="17">
        <f t="shared" si="16"/>
        <v>1068.3218199999999</v>
      </c>
      <c r="AH39" s="17">
        <f t="shared" si="17"/>
        <v>425.31536081417903</v>
      </c>
      <c r="AI39" s="14">
        <f t="shared" si="8"/>
        <v>4.2531536081417904</v>
      </c>
      <c r="AJ39" s="17">
        <f t="shared" si="18"/>
        <v>44.617722882776647</v>
      </c>
      <c r="AK39" s="16">
        <v>-1.008552426521</v>
      </c>
      <c r="AL39" s="16">
        <v>3.9194096759556398</v>
      </c>
    </row>
    <row r="40" spans="1:38">
      <c r="A40" s="2" t="s">
        <v>55</v>
      </c>
      <c r="B40" s="2" t="s">
        <v>194</v>
      </c>
      <c r="C40" s="3">
        <v>38.68</v>
      </c>
      <c r="D40" s="3">
        <v>6.31</v>
      </c>
      <c r="E40" s="3">
        <v>12.47</v>
      </c>
      <c r="F40" s="3">
        <v>0.01</v>
      </c>
      <c r="G40" s="3">
        <v>12.81</v>
      </c>
      <c r="H40" s="3">
        <v>0.17</v>
      </c>
      <c r="I40" s="3">
        <v>11.14</v>
      </c>
      <c r="J40" s="3">
        <v>11.68</v>
      </c>
      <c r="K40" s="3">
        <v>3.23</v>
      </c>
      <c r="L40" s="3">
        <v>1.1100000000000001</v>
      </c>
      <c r="M40" s="3">
        <v>97.61</v>
      </c>
      <c r="N40" s="13">
        <f t="shared" si="9"/>
        <v>60.785320191275673</v>
      </c>
      <c r="O40" s="2">
        <v>23</v>
      </c>
      <c r="P40" s="3">
        <v>5.8250000000000002</v>
      </c>
      <c r="Q40" s="3">
        <v>0.71499999999999997</v>
      </c>
      <c r="R40" s="3">
        <v>2.214</v>
      </c>
      <c r="S40" s="3">
        <v>1E-3</v>
      </c>
      <c r="T40" s="3">
        <v>0</v>
      </c>
      <c r="U40" s="3">
        <v>1.613</v>
      </c>
      <c r="V40" s="3">
        <v>2.1999999999999999E-2</v>
      </c>
      <c r="W40" s="3">
        <v>2.5</v>
      </c>
      <c r="X40" s="3">
        <v>1.885</v>
      </c>
      <c r="Y40" s="3">
        <v>0.94299999999999995</v>
      </c>
      <c r="Z40" s="3">
        <v>0.21299999999999999</v>
      </c>
      <c r="AA40" s="3">
        <v>15.930999999999999</v>
      </c>
      <c r="AB40" s="3">
        <f t="shared" si="12"/>
        <v>2.1749999999999998</v>
      </c>
      <c r="AC40" s="3">
        <f t="shared" si="13"/>
        <v>3.9000000000000146E-2</v>
      </c>
      <c r="AD40" s="3">
        <f t="shared" si="14"/>
        <v>2.1749999999999998</v>
      </c>
      <c r="AE40" s="3">
        <f t="shared" si="15"/>
        <v>3.9000000000000146E-2</v>
      </c>
      <c r="AF40" s="3">
        <f t="shared" si="11"/>
        <v>60.785320191275673</v>
      </c>
      <c r="AG40" s="14">
        <f t="shared" si="16"/>
        <v>1075.02783</v>
      </c>
      <c r="AH40" s="14">
        <f t="shared" si="17"/>
        <v>463.64117309610072</v>
      </c>
      <c r="AI40" s="14">
        <f t="shared" si="8"/>
        <v>4.6364117309610071</v>
      </c>
      <c r="AJ40" s="14">
        <f t="shared" si="18"/>
        <v>43.007535517329231</v>
      </c>
      <c r="AK40" s="3">
        <v>-1.046544034296705</v>
      </c>
      <c r="AL40" s="3">
        <v>4.0545550797824443</v>
      </c>
    </row>
    <row r="41" spans="1:38">
      <c r="A41" s="2" t="s">
        <v>56</v>
      </c>
      <c r="B41" s="2" t="s">
        <v>194</v>
      </c>
      <c r="C41" s="3">
        <v>38.93</v>
      </c>
      <c r="D41" s="3">
        <v>6.1</v>
      </c>
      <c r="E41" s="3">
        <v>12.39</v>
      </c>
      <c r="F41" s="3">
        <v>0</v>
      </c>
      <c r="G41" s="3">
        <v>12.46</v>
      </c>
      <c r="H41" s="3">
        <v>0.12</v>
      </c>
      <c r="I41" s="3">
        <v>11.33</v>
      </c>
      <c r="J41" s="3">
        <v>11.78</v>
      </c>
      <c r="K41" s="3">
        <v>3.23</v>
      </c>
      <c r="L41" s="3">
        <v>1.06</v>
      </c>
      <c r="M41" s="3">
        <v>97.4</v>
      </c>
      <c r="N41" s="13">
        <f t="shared" si="9"/>
        <v>61.843516990623343</v>
      </c>
      <c r="O41" s="2">
        <v>23</v>
      </c>
      <c r="P41" s="3">
        <v>5.8609999999999998</v>
      </c>
      <c r="Q41" s="3">
        <v>0.69099999999999995</v>
      </c>
      <c r="R41" s="3">
        <v>2.1989999999999998</v>
      </c>
      <c r="S41" s="3">
        <v>0</v>
      </c>
      <c r="T41" s="3">
        <v>0</v>
      </c>
      <c r="U41" s="3">
        <v>1.569</v>
      </c>
      <c r="V41" s="3">
        <v>1.4999999999999999E-2</v>
      </c>
      <c r="W41" s="3">
        <v>2.5419999999999998</v>
      </c>
      <c r="X41" s="3">
        <v>1.9</v>
      </c>
      <c r="Y41" s="3">
        <v>0.94299999999999995</v>
      </c>
      <c r="Z41" s="3">
        <v>0.20399999999999999</v>
      </c>
      <c r="AA41" s="3">
        <v>15.923</v>
      </c>
      <c r="AB41" s="3">
        <f t="shared" si="12"/>
        <v>2.1390000000000002</v>
      </c>
      <c r="AC41" s="3">
        <f t="shared" si="13"/>
        <v>5.9999999999999609E-2</v>
      </c>
      <c r="AD41" s="3">
        <f t="shared" si="14"/>
        <v>2.1390000000000002</v>
      </c>
      <c r="AE41" s="3">
        <f t="shared" si="15"/>
        <v>5.9999999999999609E-2</v>
      </c>
      <c r="AF41" s="3">
        <f t="shared" si="11"/>
        <v>61.843516990623343</v>
      </c>
      <c r="AG41" s="14">
        <f t="shared" si="16"/>
        <v>1070.5048299999999</v>
      </c>
      <c r="AH41" s="14">
        <f t="shared" si="17"/>
        <v>453.74751963944686</v>
      </c>
      <c r="AI41" s="14">
        <f t="shared" si="8"/>
        <v>4.5374751963944684</v>
      </c>
      <c r="AJ41" s="14">
        <f t="shared" si="18"/>
        <v>43.861890865399658</v>
      </c>
      <c r="AK41" s="3">
        <v>-0.94915586740231284</v>
      </c>
      <c r="AL41" s="3">
        <v>4.262287617493552</v>
      </c>
    </row>
    <row r="42" spans="1:38">
      <c r="A42" s="2" t="s">
        <v>57</v>
      </c>
      <c r="B42" s="2" t="s">
        <v>194</v>
      </c>
      <c r="C42" s="3">
        <v>38.770000000000003</v>
      </c>
      <c r="D42" s="3">
        <v>6.07</v>
      </c>
      <c r="E42" s="3">
        <v>12.42</v>
      </c>
      <c r="F42" s="3">
        <v>0</v>
      </c>
      <c r="G42" s="3">
        <v>12.9</v>
      </c>
      <c r="H42" s="3">
        <v>0.15</v>
      </c>
      <c r="I42" s="3">
        <v>11.06</v>
      </c>
      <c r="J42" s="3">
        <v>11.66</v>
      </c>
      <c r="K42" s="3">
        <v>3.23</v>
      </c>
      <c r="L42" s="3">
        <v>1.02</v>
      </c>
      <c r="M42" s="3">
        <v>97.28</v>
      </c>
      <c r="N42" s="13">
        <f t="shared" si="9"/>
        <v>60.446122951941952</v>
      </c>
      <c r="O42" s="2">
        <v>23</v>
      </c>
      <c r="P42" s="3">
        <v>5.8550000000000004</v>
      </c>
      <c r="Q42" s="3">
        <v>0.68899999999999995</v>
      </c>
      <c r="R42" s="3">
        <v>2.2109999999999999</v>
      </c>
      <c r="S42" s="3">
        <v>0</v>
      </c>
      <c r="T42" s="3">
        <v>0</v>
      </c>
      <c r="U42" s="3">
        <v>1.629</v>
      </c>
      <c r="V42" s="3">
        <v>1.9E-2</v>
      </c>
      <c r="W42" s="3">
        <v>2.4889999999999999</v>
      </c>
      <c r="X42" s="3">
        <v>1.887</v>
      </c>
      <c r="Y42" s="3">
        <v>0.94599999999999995</v>
      </c>
      <c r="Z42" s="3">
        <v>0.19700000000000001</v>
      </c>
      <c r="AA42" s="3">
        <v>15.922000000000001</v>
      </c>
      <c r="AB42" s="3">
        <f t="shared" si="12"/>
        <v>2.1449999999999996</v>
      </c>
      <c r="AC42" s="3">
        <f t="shared" si="13"/>
        <v>6.6000000000000281E-2</v>
      </c>
      <c r="AD42" s="3">
        <f t="shared" si="14"/>
        <v>2.1449999999999996</v>
      </c>
      <c r="AE42" s="3">
        <f t="shared" si="15"/>
        <v>6.6000000000000281E-2</v>
      </c>
      <c r="AF42" s="3">
        <f t="shared" si="11"/>
        <v>60.446122951941952</v>
      </c>
      <c r="AG42" s="14">
        <f t="shared" si="16"/>
        <v>1067.2083299999999</v>
      </c>
      <c r="AH42" s="14">
        <f t="shared" si="17"/>
        <v>461.6453331973388</v>
      </c>
      <c r="AI42" s="14">
        <f t="shared" si="8"/>
        <v>4.6164533319733883</v>
      </c>
      <c r="AJ42" s="14">
        <f t="shared" si="18"/>
        <v>44.268124645007759</v>
      </c>
      <c r="AK42" s="3">
        <v>-1.0068361754917541</v>
      </c>
      <c r="AL42" s="3">
        <v>4.3906464207745453</v>
      </c>
    </row>
    <row r="43" spans="1:38">
      <c r="A43" s="2" t="s">
        <v>58</v>
      </c>
      <c r="B43" s="2" t="s">
        <v>194</v>
      </c>
      <c r="C43" s="3">
        <v>39.229999999999997</v>
      </c>
      <c r="D43" s="3">
        <v>6.05</v>
      </c>
      <c r="E43" s="3">
        <v>12.37</v>
      </c>
      <c r="F43" s="3">
        <v>0.01</v>
      </c>
      <c r="G43" s="3">
        <v>12.23</v>
      </c>
      <c r="H43" s="3">
        <v>0.11</v>
      </c>
      <c r="I43" s="3">
        <v>11.6</v>
      </c>
      <c r="J43" s="3">
        <v>11.83</v>
      </c>
      <c r="K43" s="3">
        <v>3.24</v>
      </c>
      <c r="L43" s="3">
        <v>1.1200000000000001</v>
      </c>
      <c r="M43" s="3">
        <v>97.79</v>
      </c>
      <c r="N43" s="13">
        <f t="shared" si="9"/>
        <v>62.833818324125424</v>
      </c>
      <c r="O43" s="2">
        <v>23</v>
      </c>
      <c r="P43" s="3">
        <v>5.875</v>
      </c>
      <c r="Q43" s="3">
        <v>0.68100000000000005</v>
      </c>
      <c r="R43" s="3">
        <v>2.1840000000000002</v>
      </c>
      <c r="S43" s="3">
        <v>1E-3</v>
      </c>
      <c r="T43" s="3">
        <v>0</v>
      </c>
      <c r="U43" s="3">
        <v>1.532</v>
      </c>
      <c r="V43" s="3">
        <v>1.4E-2</v>
      </c>
      <c r="W43" s="3">
        <v>2.589</v>
      </c>
      <c r="X43" s="3">
        <v>1.8979999999999999</v>
      </c>
      <c r="Y43" s="3">
        <v>0.94099999999999995</v>
      </c>
      <c r="Z43" s="3">
        <v>0.214</v>
      </c>
      <c r="AA43" s="3">
        <v>15.929</v>
      </c>
      <c r="AB43" s="3">
        <f t="shared" si="12"/>
        <v>2.125</v>
      </c>
      <c r="AC43" s="3">
        <f t="shared" si="13"/>
        <v>5.9000000000000163E-2</v>
      </c>
      <c r="AD43" s="3">
        <f t="shared" si="14"/>
        <v>2.125</v>
      </c>
      <c r="AE43" s="3">
        <f t="shared" si="15"/>
        <v>5.9000000000000163E-2</v>
      </c>
      <c r="AF43" s="3">
        <f t="shared" si="11"/>
        <v>62.833818324125424</v>
      </c>
      <c r="AG43" s="14">
        <f t="shared" si="16"/>
        <v>1069.8454000000002</v>
      </c>
      <c r="AH43" s="14">
        <f t="shared" si="17"/>
        <v>444.06498716255203</v>
      </c>
      <c r="AI43" s="14">
        <f t="shared" si="8"/>
        <v>4.4406498716255207</v>
      </c>
      <c r="AJ43" s="14">
        <f t="shared" si="18"/>
        <v>44.103355114742342</v>
      </c>
      <c r="AK43" s="3">
        <v>-0.85572705649510539</v>
      </c>
      <c r="AL43" s="3">
        <v>4.0375642439528354</v>
      </c>
    </row>
    <row r="44" spans="1:38">
      <c r="A44" s="2" t="s">
        <v>59</v>
      </c>
      <c r="B44" s="2" t="s">
        <v>194</v>
      </c>
      <c r="C44" s="3">
        <v>39.020000000000003</v>
      </c>
      <c r="D44" s="3">
        <v>6.16</v>
      </c>
      <c r="E44" s="3">
        <v>12.18</v>
      </c>
      <c r="F44" s="3">
        <v>0.01</v>
      </c>
      <c r="G44" s="3">
        <v>12.34</v>
      </c>
      <c r="H44" s="3">
        <v>0.16</v>
      </c>
      <c r="I44" s="3">
        <v>11.65</v>
      </c>
      <c r="J44" s="3">
        <v>11.64</v>
      </c>
      <c r="K44" s="3">
        <v>3.2</v>
      </c>
      <c r="L44" s="3">
        <v>1.0900000000000001</v>
      </c>
      <c r="M44" s="3">
        <v>97.45</v>
      </c>
      <c r="N44" s="13">
        <f t="shared" si="9"/>
        <v>62.725092712288458</v>
      </c>
      <c r="O44" s="2">
        <v>23</v>
      </c>
      <c r="P44" s="3">
        <v>5.8680000000000003</v>
      </c>
      <c r="Q44" s="3">
        <v>0.69699999999999995</v>
      </c>
      <c r="R44" s="3">
        <v>2.1589999999999998</v>
      </c>
      <c r="S44" s="3">
        <v>1E-3</v>
      </c>
      <c r="T44" s="3">
        <v>0</v>
      </c>
      <c r="U44" s="3">
        <v>1.552</v>
      </c>
      <c r="V44" s="3">
        <v>0.02</v>
      </c>
      <c r="W44" s="3">
        <v>2.6110000000000002</v>
      </c>
      <c r="X44" s="3">
        <v>1.8759999999999999</v>
      </c>
      <c r="Y44" s="3">
        <v>0.93300000000000005</v>
      </c>
      <c r="Z44" s="3">
        <v>0.20899999999999999</v>
      </c>
      <c r="AA44" s="3">
        <v>15.926</v>
      </c>
      <c r="AB44" s="3">
        <f t="shared" si="12"/>
        <v>2.1319999999999997</v>
      </c>
      <c r="AC44" s="3">
        <f t="shared" si="13"/>
        <v>2.7000000000000135E-2</v>
      </c>
      <c r="AD44" s="3">
        <f t="shared" si="14"/>
        <v>2.1319999999999997</v>
      </c>
      <c r="AE44" s="3">
        <f t="shared" si="15"/>
        <v>2.7000000000000135E-2</v>
      </c>
      <c r="AF44" s="3">
        <f t="shared" si="11"/>
        <v>62.725092712288458</v>
      </c>
      <c r="AG44" s="14">
        <f t="shared" si="16"/>
        <v>1070.4390199999998</v>
      </c>
      <c r="AH44" s="14">
        <f t="shared" si="17"/>
        <v>428.38439822650292</v>
      </c>
      <c r="AI44" s="14">
        <f t="shared" si="8"/>
        <v>4.2838439822650294</v>
      </c>
      <c r="AJ44" s="14">
        <f t="shared" si="18"/>
        <v>44.239609233066588</v>
      </c>
      <c r="AK44" s="3">
        <v>-0.80153451270398257</v>
      </c>
      <c r="AL44" s="3">
        <v>3.7445099956326078</v>
      </c>
    </row>
    <row r="45" spans="1:38">
      <c r="A45" s="2" t="s">
        <v>60</v>
      </c>
      <c r="B45" s="2" t="s">
        <v>194</v>
      </c>
      <c r="C45" s="3">
        <v>38.979999999999997</v>
      </c>
      <c r="D45" s="3">
        <v>6</v>
      </c>
      <c r="E45" s="3">
        <v>12.28</v>
      </c>
      <c r="F45" s="3">
        <v>0.02</v>
      </c>
      <c r="G45" s="3">
        <v>12.82</v>
      </c>
      <c r="H45" s="3">
        <v>0.13</v>
      </c>
      <c r="I45" s="3">
        <v>11.13</v>
      </c>
      <c r="J45" s="3">
        <v>11.82</v>
      </c>
      <c r="K45" s="3">
        <v>3.15</v>
      </c>
      <c r="L45" s="3">
        <v>1.06</v>
      </c>
      <c r="M45" s="3">
        <v>97.39</v>
      </c>
      <c r="N45" s="13">
        <f t="shared" si="9"/>
        <v>60.745305210234648</v>
      </c>
      <c r="O45" s="2">
        <v>23</v>
      </c>
      <c r="P45" s="3">
        <v>5.8769999999999998</v>
      </c>
      <c r="Q45" s="3">
        <v>0.68</v>
      </c>
      <c r="R45" s="3">
        <v>2.1829999999999998</v>
      </c>
      <c r="S45" s="3">
        <v>2E-3</v>
      </c>
      <c r="T45" s="3">
        <v>0</v>
      </c>
      <c r="U45" s="3">
        <v>1.617</v>
      </c>
      <c r="V45" s="3">
        <v>1.7000000000000001E-2</v>
      </c>
      <c r="W45" s="3">
        <v>2.5009999999999999</v>
      </c>
      <c r="X45" s="3">
        <v>1.91</v>
      </c>
      <c r="Y45" s="3">
        <v>0.92100000000000004</v>
      </c>
      <c r="Z45" s="3">
        <v>0.20399999999999999</v>
      </c>
      <c r="AA45" s="3">
        <v>15.912000000000001</v>
      </c>
      <c r="AB45" s="3">
        <f t="shared" si="12"/>
        <v>2.1230000000000002</v>
      </c>
      <c r="AC45" s="3">
        <f t="shared" si="13"/>
        <v>5.9999999999999609E-2</v>
      </c>
      <c r="AD45" s="3">
        <f t="shared" si="14"/>
        <v>2.1230000000000002</v>
      </c>
      <c r="AE45" s="3">
        <f t="shared" si="15"/>
        <v>5.9999999999999609E-2</v>
      </c>
      <c r="AF45" s="3">
        <f t="shared" si="11"/>
        <v>60.745305210234648</v>
      </c>
      <c r="AG45" s="14">
        <f t="shared" si="16"/>
        <v>1061.53107</v>
      </c>
      <c r="AH45" s="14">
        <f t="shared" si="17"/>
        <v>443.42688061957512</v>
      </c>
      <c r="AI45" s="14">
        <f t="shared" si="8"/>
        <v>4.4342688061957514</v>
      </c>
      <c r="AJ45" s="14">
        <f t="shared" si="18"/>
        <v>45.403018506206323</v>
      </c>
      <c r="AK45" s="3">
        <v>-0.96326077223165463</v>
      </c>
      <c r="AL45" s="3">
        <v>4.3615495230286818</v>
      </c>
    </row>
    <row r="46" spans="1:38">
      <c r="A46" s="2" t="s">
        <v>61</v>
      </c>
      <c r="B46" s="2" t="s">
        <v>194</v>
      </c>
      <c r="C46" s="3">
        <v>38.78</v>
      </c>
      <c r="D46" s="3">
        <v>6.22</v>
      </c>
      <c r="E46" s="3">
        <v>12.35</v>
      </c>
      <c r="F46" s="3">
        <v>0</v>
      </c>
      <c r="G46" s="3">
        <v>12.12</v>
      </c>
      <c r="H46" s="3">
        <v>0.15</v>
      </c>
      <c r="I46" s="3">
        <v>11.34</v>
      </c>
      <c r="J46" s="3">
        <v>11.7</v>
      </c>
      <c r="K46" s="3">
        <v>3.15</v>
      </c>
      <c r="L46" s="3">
        <v>1.1000000000000001</v>
      </c>
      <c r="M46" s="3">
        <v>96.91</v>
      </c>
      <c r="N46" s="13">
        <f t="shared" si="9"/>
        <v>62.514875286975077</v>
      </c>
      <c r="O46" s="2">
        <v>23</v>
      </c>
      <c r="P46" s="3">
        <v>5.86</v>
      </c>
      <c r="Q46" s="3">
        <v>0.70699999999999996</v>
      </c>
      <c r="R46" s="3">
        <v>2.2000000000000002</v>
      </c>
      <c r="S46" s="3">
        <v>0</v>
      </c>
      <c r="T46" s="3">
        <v>0</v>
      </c>
      <c r="U46" s="3">
        <v>1.532</v>
      </c>
      <c r="V46" s="3">
        <v>1.9E-2</v>
      </c>
      <c r="W46" s="3">
        <v>2.5539999999999998</v>
      </c>
      <c r="X46" s="3">
        <v>1.8939999999999999</v>
      </c>
      <c r="Y46" s="3">
        <v>0.92300000000000004</v>
      </c>
      <c r="Z46" s="3">
        <v>0.21199999999999999</v>
      </c>
      <c r="AA46" s="3">
        <v>15.901</v>
      </c>
      <c r="AB46" s="3">
        <f t="shared" si="12"/>
        <v>2.1399999999999997</v>
      </c>
      <c r="AC46" s="3">
        <f t="shared" si="13"/>
        <v>6.0000000000000497E-2</v>
      </c>
      <c r="AD46" s="3">
        <f t="shared" si="14"/>
        <v>2.1399999999999997</v>
      </c>
      <c r="AE46" s="3">
        <f t="shared" si="15"/>
        <v>6.0000000000000497E-2</v>
      </c>
      <c r="AF46" s="3">
        <f t="shared" si="11"/>
        <v>62.514875286975077</v>
      </c>
      <c r="AG46" s="14">
        <f t="shared" si="16"/>
        <v>1073.0389400000001</v>
      </c>
      <c r="AH46" s="14">
        <f t="shared" si="17"/>
        <v>454.40047793718679</v>
      </c>
      <c r="AI46" s="14">
        <f t="shared" si="8"/>
        <v>4.5440047793718676</v>
      </c>
      <c r="AJ46" s="14">
        <f t="shared" si="18"/>
        <v>43.452353234784347</v>
      </c>
      <c r="AK46" s="3">
        <v>-0.95906200444279222</v>
      </c>
      <c r="AL46" s="3">
        <v>4.2153049378303784</v>
      </c>
    </row>
    <row r="47" spans="1:38" s="15" customFormat="1">
      <c r="A47" s="15" t="s">
        <v>62</v>
      </c>
      <c r="B47" s="2" t="s">
        <v>194</v>
      </c>
      <c r="C47" s="16">
        <v>39.020000000000003</v>
      </c>
      <c r="D47" s="16">
        <v>6.18</v>
      </c>
      <c r="E47" s="16">
        <v>12.21</v>
      </c>
      <c r="F47" s="16">
        <v>0.01</v>
      </c>
      <c r="G47" s="16">
        <v>11.98</v>
      </c>
      <c r="H47" s="16">
        <v>0.19</v>
      </c>
      <c r="I47" s="16">
        <v>11.62</v>
      </c>
      <c r="J47" s="16">
        <v>11.69</v>
      </c>
      <c r="K47" s="16">
        <v>3.29</v>
      </c>
      <c r="L47" s="16">
        <v>1.07</v>
      </c>
      <c r="M47" s="16">
        <v>97.26</v>
      </c>
      <c r="N47" s="13">
        <f t="shared" si="9"/>
        <v>63.354845779075418</v>
      </c>
      <c r="O47" s="15">
        <v>23</v>
      </c>
      <c r="P47" s="16">
        <v>5.8719999999999999</v>
      </c>
      <c r="Q47" s="16">
        <v>0.69899999999999995</v>
      </c>
      <c r="R47" s="16">
        <v>2.1659999999999999</v>
      </c>
      <c r="S47" s="16">
        <v>1E-3</v>
      </c>
      <c r="T47" s="16">
        <v>0</v>
      </c>
      <c r="U47" s="16">
        <v>1.508</v>
      </c>
      <c r="V47" s="16">
        <v>2.4E-2</v>
      </c>
      <c r="W47" s="16">
        <v>2.6059999999999999</v>
      </c>
      <c r="X47" s="16">
        <v>1.885</v>
      </c>
      <c r="Y47" s="16">
        <v>0.96</v>
      </c>
      <c r="Z47" s="16">
        <v>0.20499999999999999</v>
      </c>
      <c r="AA47" s="16">
        <v>15.928000000000001</v>
      </c>
      <c r="AB47" s="16">
        <f t="shared" si="12"/>
        <v>2.1280000000000001</v>
      </c>
      <c r="AC47" s="16">
        <f t="shared" si="13"/>
        <v>3.7999999999999812E-2</v>
      </c>
      <c r="AD47" s="16">
        <f t="shared" si="14"/>
        <v>2.1280000000000001</v>
      </c>
      <c r="AE47" s="16">
        <f t="shared" si="15"/>
        <v>3.7999999999999812E-2</v>
      </c>
      <c r="AF47" s="16">
        <f t="shared" si="11"/>
        <v>63.354845779075418</v>
      </c>
      <c r="AG47" s="17">
        <f t="shared" si="16"/>
        <v>1075.93904</v>
      </c>
      <c r="AH47" s="17">
        <f t="shared" si="17"/>
        <v>432.71829146972743</v>
      </c>
      <c r="AI47" s="14">
        <f t="shared" si="8"/>
        <v>4.327182914697274</v>
      </c>
      <c r="AJ47" s="17">
        <f t="shared" si="18"/>
        <v>43.302889460199921</v>
      </c>
      <c r="AK47" s="16">
        <v>-0.86643378717176311</v>
      </c>
      <c r="AL47" s="16">
        <v>3.936874395383771</v>
      </c>
    </row>
    <row r="48" spans="1:38">
      <c r="A48" s="2" t="s">
        <v>63</v>
      </c>
      <c r="B48" s="2" t="s">
        <v>194</v>
      </c>
      <c r="C48" s="3">
        <v>39.04</v>
      </c>
      <c r="D48" s="3">
        <v>6.13</v>
      </c>
      <c r="E48" s="3">
        <v>12.12</v>
      </c>
      <c r="F48" s="3">
        <v>0.01</v>
      </c>
      <c r="G48" s="3">
        <v>12.1</v>
      </c>
      <c r="H48" s="3">
        <v>0.14000000000000001</v>
      </c>
      <c r="I48" s="3">
        <v>11.48</v>
      </c>
      <c r="J48" s="3">
        <v>11.77</v>
      </c>
      <c r="K48" s="3">
        <v>3.21</v>
      </c>
      <c r="L48" s="3">
        <v>1.0900000000000001</v>
      </c>
      <c r="M48" s="3">
        <v>97.09</v>
      </c>
      <c r="N48" s="13">
        <f t="shared" si="9"/>
        <v>62.840538812987155</v>
      </c>
      <c r="O48" s="2">
        <v>23</v>
      </c>
      <c r="P48" s="3">
        <v>5.8879999999999999</v>
      </c>
      <c r="Q48" s="3">
        <v>0.69499999999999995</v>
      </c>
      <c r="R48" s="3">
        <v>2.1549999999999998</v>
      </c>
      <c r="S48" s="3">
        <v>1E-3</v>
      </c>
      <c r="T48" s="3">
        <v>0</v>
      </c>
      <c r="U48" s="3">
        <v>1.526</v>
      </c>
      <c r="V48" s="3">
        <v>1.7999999999999999E-2</v>
      </c>
      <c r="W48" s="3">
        <v>2.58</v>
      </c>
      <c r="X48" s="3">
        <v>1.9019999999999999</v>
      </c>
      <c r="Y48" s="3">
        <v>0.93899999999999995</v>
      </c>
      <c r="Z48" s="3">
        <v>0.21</v>
      </c>
      <c r="AA48" s="3">
        <v>15.913</v>
      </c>
      <c r="AB48" s="3">
        <f t="shared" si="12"/>
        <v>2.1120000000000001</v>
      </c>
      <c r="AC48" s="3">
        <f t="shared" si="13"/>
        <v>4.2999999999999705E-2</v>
      </c>
      <c r="AD48" s="3">
        <f t="shared" si="14"/>
        <v>2.1120000000000001</v>
      </c>
      <c r="AE48" s="3">
        <f t="shared" si="15"/>
        <v>4.2999999999999705E-2</v>
      </c>
      <c r="AF48" s="3">
        <f t="shared" si="11"/>
        <v>62.840538812987155</v>
      </c>
      <c r="AG48" s="14">
        <f t="shared" si="16"/>
        <v>1069.9654</v>
      </c>
      <c r="AH48" s="14">
        <f t="shared" si="17"/>
        <v>425.92740425679744</v>
      </c>
      <c r="AI48" s="14">
        <f t="shared" si="8"/>
        <v>4.2592740425679745</v>
      </c>
      <c r="AJ48" s="14">
        <f t="shared" si="18"/>
        <v>44.350834183729717</v>
      </c>
      <c r="AK48" s="3">
        <v>-0.89064733607386692</v>
      </c>
      <c r="AL48" s="3">
        <v>4.0430814179865084</v>
      </c>
    </row>
    <row r="49" spans="1:38">
      <c r="A49" s="2" t="s">
        <v>64</v>
      </c>
      <c r="B49" s="2" t="s">
        <v>194</v>
      </c>
      <c r="C49" s="3">
        <v>39.11</v>
      </c>
      <c r="D49" s="3">
        <v>5.98</v>
      </c>
      <c r="E49" s="3">
        <v>12.29</v>
      </c>
      <c r="F49" s="3">
        <v>0.01</v>
      </c>
      <c r="G49" s="3">
        <v>11.83</v>
      </c>
      <c r="H49" s="3">
        <v>0.12</v>
      </c>
      <c r="I49" s="3">
        <v>11.54</v>
      </c>
      <c r="J49" s="3">
        <v>11.72</v>
      </c>
      <c r="K49" s="3">
        <v>3.34</v>
      </c>
      <c r="L49" s="3">
        <v>1.02</v>
      </c>
      <c r="M49" s="3">
        <v>96.96</v>
      </c>
      <c r="N49" s="13">
        <f t="shared" si="9"/>
        <v>63.486879911070012</v>
      </c>
      <c r="O49" s="2">
        <v>23</v>
      </c>
      <c r="P49" s="3">
        <v>5.8949999999999996</v>
      </c>
      <c r="Q49" s="3">
        <v>0.67800000000000005</v>
      </c>
      <c r="R49" s="3">
        <v>2.1840000000000002</v>
      </c>
      <c r="S49" s="3">
        <v>1E-3</v>
      </c>
      <c r="T49" s="3">
        <v>0</v>
      </c>
      <c r="U49" s="3">
        <v>1.4910000000000001</v>
      </c>
      <c r="V49" s="3">
        <v>1.4999999999999999E-2</v>
      </c>
      <c r="W49" s="3">
        <v>2.5920000000000001</v>
      </c>
      <c r="X49" s="3">
        <v>1.893</v>
      </c>
      <c r="Y49" s="3">
        <v>0.97599999999999998</v>
      </c>
      <c r="Z49" s="3">
        <v>0.19600000000000001</v>
      </c>
      <c r="AA49" s="3">
        <v>15.920999999999999</v>
      </c>
      <c r="AB49" s="3">
        <f t="shared" si="12"/>
        <v>2.1050000000000004</v>
      </c>
      <c r="AC49" s="3">
        <f t="shared" si="13"/>
        <v>7.8999999999999737E-2</v>
      </c>
      <c r="AD49" s="3">
        <f t="shared" si="14"/>
        <v>2.1050000000000004</v>
      </c>
      <c r="AE49" s="3">
        <f t="shared" si="15"/>
        <v>7.8999999999999737E-2</v>
      </c>
      <c r="AF49" s="3">
        <f t="shared" si="11"/>
        <v>63.486879911070012</v>
      </c>
      <c r="AG49" s="14">
        <f t="shared" si="16"/>
        <v>1073.2433100000001</v>
      </c>
      <c r="AH49" s="14">
        <f t="shared" si="17"/>
        <v>444.06498716255203</v>
      </c>
      <c r="AI49" s="14">
        <f t="shared" si="8"/>
        <v>4.4406498716255207</v>
      </c>
      <c r="AJ49" s="14">
        <f t="shared" si="18"/>
        <v>43.566883455023984</v>
      </c>
      <c r="AK49" s="3">
        <v>-0.87987649636731824</v>
      </c>
      <c r="AL49" s="3">
        <v>4.3390568696433318</v>
      </c>
    </row>
    <row r="50" spans="1:38">
      <c r="A50" s="2" t="s">
        <v>65</v>
      </c>
      <c r="B50" s="2" t="s">
        <v>194</v>
      </c>
      <c r="C50" s="3">
        <v>38.99</v>
      </c>
      <c r="D50" s="3">
        <v>6.13</v>
      </c>
      <c r="E50" s="3">
        <v>12.13</v>
      </c>
      <c r="F50" s="3">
        <v>0</v>
      </c>
      <c r="G50" s="3">
        <v>12.7</v>
      </c>
      <c r="H50" s="3">
        <v>0.16</v>
      </c>
      <c r="I50" s="3">
        <v>11.12</v>
      </c>
      <c r="J50" s="3">
        <v>11.76</v>
      </c>
      <c r="K50" s="3">
        <v>3.32</v>
      </c>
      <c r="L50" s="3">
        <v>1.02</v>
      </c>
      <c r="M50" s="3">
        <v>97.33</v>
      </c>
      <c r="N50" s="13">
        <f t="shared" si="9"/>
        <v>60.947937652422858</v>
      </c>
      <c r="O50" s="2">
        <v>23</v>
      </c>
      <c r="P50" s="3">
        <v>5.8819999999999997</v>
      </c>
      <c r="Q50" s="3">
        <v>0.69599999999999995</v>
      </c>
      <c r="R50" s="3">
        <v>2.157</v>
      </c>
      <c r="S50" s="3">
        <v>0</v>
      </c>
      <c r="T50" s="3">
        <v>0</v>
      </c>
      <c r="U50" s="3">
        <v>1.6020000000000001</v>
      </c>
      <c r="V50" s="3">
        <v>0.02</v>
      </c>
      <c r="W50" s="3">
        <v>2.5</v>
      </c>
      <c r="X50" s="3">
        <v>1.901</v>
      </c>
      <c r="Y50" s="3">
        <v>0.97099999999999997</v>
      </c>
      <c r="Z50" s="3">
        <v>0.19600000000000001</v>
      </c>
      <c r="AA50" s="3">
        <v>15.927</v>
      </c>
      <c r="AB50" s="3">
        <f t="shared" si="12"/>
        <v>2.1180000000000003</v>
      </c>
      <c r="AC50" s="3">
        <f t="shared" si="13"/>
        <v>3.8999999999999702E-2</v>
      </c>
      <c r="AD50" s="3">
        <f t="shared" si="14"/>
        <v>2.1180000000000003</v>
      </c>
      <c r="AE50" s="3">
        <f t="shared" si="15"/>
        <v>3.8999999999999702E-2</v>
      </c>
      <c r="AF50" s="3">
        <f t="shared" si="11"/>
        <v>60.947937652422858</v>
      </c>
      <c r="AG50" s="14">
        <f t="shared" si="16"/>
        <v>1068.8551199999999</v>
      </c>
      <c r="AH50" s="14">
        <f t="shared" si="17"/>
        <v>427.15413466420387</v>
      </c>
      <c r="AI50" s="14">
        <f t="shared" si="8"/>
        <v>4.2715413466420387</v>
      </c>
      <c r="AJ50" s="14">
        <f t="shared" si="18"/>
        <v>44.506686975955802</v>
      </c>
      <c r="AK50" s="3">
        <v>-1.0221914574007069</v>
      </c>
      <c r="AL50" s="3">
        <v>4.2459033655957104</v>
      </c>
    </row>
    <row r="51" spans="1:38">
      <c r="A51" s="2" t="s">
        <v>66</v>
      </c>
      <c r="B51" s="2" t="s">
        <v>194</v>
      </c>
      <c r="C51" s="3">
        <v>38.86</v>
      </c>
      <c r="D51" s="3">
        <v>6.12</v>
      </c>
      <c r="E51" s="3">
        <v>12.35</v>
      </c>
      <c r="F51" s="3">
        <v>0.01</v>
      </c>
      <c r="G51" s="3">
        <v>12.86</v>
      </c>
      <c r="H51" s="3">
        <v>0.19</v>
      </c>
      <c r="I51" s="3">
        <v>11.28</v>
      </c>
      <c r="J51" s="3">
        <v>11.75</v>
      </c>
      <c r="K51" s="3">
        <v>3.31</v>
      </c>
      <c r="L51" s="3">
        <v>1.1000000000000001</v>
      </c>
      <c r="M51" s="3">
        <v>97.83</v>
      </c>
      <c r="N51" s="13">
        <f t="shared" si="9"/>
        <v>60.989968353196808</v>
      </c>
      <c r="O51" s="2">
        <v>23</v>
      </c>
      <c r="P51" s="3">
        <v>5.8419999999999996</v>
      </c>
      <c r="Q51" s="3">
        <v>0.69199999999999995</v>
      </c>
      <c r="R51" s="3">
        <v>2.1890000000000001</v>
      </c>
      <c r="S51" s="3">
        <v>1E-3</v>
      </c>
      <c r="T51" s="3">
        <v>0</v>
      </c>
      <c r="U51" s="3">
        <v>1.617</v>
      </c>
      <c r="V51" s="3">
        <v>2.4E-2</v>
      </c>
      <c r="W51" s="3">
        <v>2.5270000000000001</v>
      </c>
      <c r="X51" s="3">
        <v>1.893</v>
      </c>
      <c r="Y51" s="3">
        <v>0.96499999999999997</v>
      </c>
      <c r="Z51" s="3">
        <v>0.21099999999999999</v>
      </c>
      <c r="AA51" s="3">
        <v>15.96</v>
      </c>
      <c r="AB51" s="3">
        <f t="shared" si="12"/>
        <v>2.1580000000000004</v>
      </c>
      <c r="AC51" s="3">
        <f t="shared" si="13"/>
        <v>3.0999999999999694E-2</v>
      </c>
      <c r="AD51" s="3">
        <f t="shared" si="14"/>
        <v>2.1580000000000004</v>
      </c>
      <c r="AE51" s="3">
        <f t="shared" si="15"/>
        <v>3.0999999999999694E-2</v>
      </c>
      <c r="AF51" s="3">
        <f t="shared" si="11"/>
        <v>60.989968353196808</v>
      </c>
      <c r="AG51" s="14">
        <f t="shared" si="16"/>
        <v>1072.04745</v>
      </c>
      <c r="AH51" s="14">
        <f t="shared" si="17"/>
        <v>447.2693201932143</v>
      </c>
      <c r="AI51" s="14">
        <f t="shared" si="8"/>
        <v>4.4726932019321426</v>
      </c>
      <c r="AJ51" s="14">
        <f t="shared" si="18"/>
        <v>43.710363949588086</v>
      </c>
      <c r="AK51" s="3">
        <v>-0.96322763635962438</v>
      </c>
      <c r="AL51" s="3">
        <v>3.9096378389838029</v>
      </c>
    </row>
    <row r="52" spans="1:38">
      <c r="A52" s="2" t="s">
        <v>67</v>
      </c>
      <c r="B52" s="2" t="s">
        <v>194</v>
      </c>
      <c r="C52" s="3">
        <v>39.51</v>
      </c>
      <c r="D52" s="3">
        <v>6.05</v>
      </c>
      <c r="E52" s="3">
        <v>12.24</v>
      </c>
      <c r="F52" s="3">
        <v>0.01</v>
      </c>
      <c r="G52" s="3">
        <v>12.43</v>
      </c>
      <c r="H52" s="3">
        <v>0.12</v>
      </c>
      <c r="I52" s="3">
        <v>11.57</v>
      </c>
      <c r="J52" s="3">
        <v>11.88</v>
      </c>
      <c r="K52" s="3">
        <v>3.26</v>
      </c>
      <c r="L52" s="3">
        <v>1.02</v>
      </c>
      <c r="M52" s="3">
        <v>98.09</v>
      </c>
      <c r="N52" s="13">
        <f t="shared" si="9"/>
        <v>62.393487695272235</v>
      </c>
      <c r="O52" s="2">
        <v>23</v>
      </c>
      <c r="P52" s="3">
        <v>5.899</v>
      </c>
      <c r="Q52" s="3">
        <v>0.67900000000000005</v>
      </c>
      <c r="R52" s="3">
        <v>2.1539999999999999</v>
      </c>
      <c r="S52" s="3">
        <v>1E-3</v>
      </c>
      <c r="T52" s="3">
        <v>0</v>
      </c>
      <c r="U52" s="3">
        <v>1.552</v>
      </c>
      <c r="V52" s="3">
        <v>1.4999999999999999E-2</v>
      </c>
      <c r="W52" s="3">
        <v>2.5739999999999998</v>
      </c>
      <c r="X52" s="3">
        <v>1.9</v>
      </c>
      <c r="Y52" s="3">
        <v>0.94399999999999995</v>
      </c>
      <c r="Z52" s="3">
        <v>0.19400000000000001</v>
      </c>
      <c r="AA52" s="3">
        <v>15.913</v>
      </c>
      <c r="AB52" s="3">
        <f t="shared" si="12"/>
        <v>2.101</v>
      </c>
      <c r="AC52" s="3">
        <f t="shared" si="13"/>
        <v>5.2999999999999936E-2</v>
      </c>
      <c r="AD52" s="3">
        <f t="shared" si="14"/>
        <v>2.101</v>
      </c>
      <c r="AE52" s="3">
        <f t="shared" si="15"/>
        <v>5.2999999999999936E-2</v>
      </c>
      <c r="AF52" s="3">
        <f t="shared" si="11"/>
        <v>62.393487695272235</v>
      </c>
      <c r="AG52" s="14">
        <f t="shared" si="16"/>
        <v>1065.3431</v>
      </c>
      <c r="AH52" s="14">
        <f t="shared" si="17"/>
        <v>425.31536081417903</v>
      </c>
      <c r="AI52" s="14">
        <f t="shared" si="8"/>
        <v>4.2531536081417904</v>
      </c>
      <c r="AJ52" s="14">
        <f t="shared" si="18"/>
        <v>45.081627316565388</v>
      </c>
      <c r="AK52" s="3">
        <v>-0.85640025748725179</v>
      </c>
      <c r="AL52" s="3">
        <v>4.2320647305046908</v>
      </c>
    </row>
    <row r="53" spans="1:38">
      <c r="A53" s="2" t="s">
        <v>68</v>
      </c>
      <c r="B53" s="2" t="s">
        <v>194</v>
      </c>
      <c r="C53" s="3">
        <v>39.26</v>
      </c>
      <c r="D53" s="3">
        <v>5.94</v>
      </c>
      <c r="E53" s="3">
        <v>12.41</v>
      </c>
      <c r="F53" s="3">
        <v>0</v>
      </c>
      <c r="G53" s="3">
        <v>12.62</v>
      </c>
      <c r="H53" s="3">
        <v>0.13</v>
      </c>
      <c r="I53" s="3">
        <v>11.42</v>
      </c>
      <c r="J53" s="3">
        <v>11.72</v>
      </c>
      <c r="K53" s="3">
        <v>3.12</v>
      </c>
      <c r="L53" s="3">
        <v>1.1299999999999999</v>
      </c>
      <c r="M53" s="3">
        <v>97.75</v>
      </c>
      <c r="N53" s="13">
        <f t="shared" si="9"/>
        <v>61.729070283211627</v>
      </c>
      <c r="O53" s="2">
        <v>23</v>
      </c>
      <c r="P53" s="3">
        <v>5.8869999999999996</v>
      </c>
      <c r="Q53" s="3">
        <v>0.67</v>
      </c>
      <c r="R53" s="3">
        <v>2.194</v>
      </c>
      <c r="S53" s="3">
        <v>0</v>
      </c>
      <c r="T53" s="3">
        <v>0</v>
      </c>
      <c r="U53" s="3">
        <v>1.583</v>
      </c>
      <c r="V53" s="3">
        <v>1.7000000000000001E-2</v>
      </c>
      <c r="W53" s="3">
        <v>2.552</v>
      </c>
      <c r="X53" s="3">
        <v>1.883</v>
      </c>
      <c r="Y53" s="3">
        <v>0.90700000000000003</v>
      </c>
      <c r="Z53" s="3">
        <v>0.216</v>
      </c>
      <c r="AA53" s="3">
        <v>15.907999999999999</v>
      </c>
      <c r="AB53" s="3">
        <f t="shared" si="12"/>
        <v>2.1130000000000004</v>
      </c>
      <c r="AC53" s="3">
        <f t="shared" si="13"/>
        <v>8.0999999999999517E-2</v>
      </c>
      <c r="AD53" s="3">
        <f t="shared" si="14"/>
        <v>2.1130000000000004</v>
      </c>
      <c r="AE53" s="3">
        <f t="shared" si="15"/>
        <v>8.0999999999999517E-2</v>
      </c>
      <c r="AF53" s="3">
        <f t="shared" si="11"/>
        <v>61.729070283211627</v>
      </c>
      <c r="AG53" s="14">
        <f t="shared" si="16"/>
        <v>1059.9749300000001</v>
      </c>
      <c r="AH53" s="14">
        <f t="shared" si="17"/>
        <v>450.49677540299069</v>
      </c>
      <c r="AI53" s="14">
        <f t="shared" si="8"/>
        <v>4.5049677540299067</v>
      </c>
      <c r="AJ53" s="14">
        <f t="shared" si="18"/>
        <v>45.539978115309516</v>
      </c>
      <c r="AK53" s="3">
        <v>-0.83908428038639471</v>
      </c>
      <c r="AL53" s="3">
        <v>4.1549165989404404</v>
      </c>
    </row>
    <row r="54" spans="1:38">
      <c r="A54" s="2" t="s">
        <v>69</v>
      </c>
      <c r="B54" s="2" t="s">
        <v>194</v>
      </c>
      <c r="C54" s="3">
        <v>38.99</v>
      </c>
      <c r="D54" s="3">
        <v>5.95</v>
      </c>
      <c r="E54" s="3">
        <v>12.33</v>
      </c>
      <c r="F54" s="3">
        <v>0</v>
      </c>
      <c r="G54" s="3">
        <v>12.59</v>
      </c>
      <c r="H54" s="3">
        <v>0.11</v>
      </c>
      <c r="I54" s="3">
        <v>11.33</v>
      </c>
      <c r="J54" s="3">
        <v>11.73</v>
      </c>
      <c r="K54" s="3">
        <v>3.18</v>
      </c>
      <c r="L54" s="3">
        <v>1.03</v>
      </c>
      <c r="M54" s="3">
        <v>97.24</v>
      </c>
      <c r="N54" s="13">
        <f t="shared" si="9"/>
        <v>61.598293354673714</v>
      </c>
      <c r="O54" s="2">
        <v>23</v>
      </c>
      <c r="P54" s="3">
        <v>5.8789999999999996</v>
      </c>
      <c r="Q54" s="3">
        <v>0.67500000000000004</v>
      </c>
      <c r="R54" s="3">
        <v>2.1920000000000002</v>
      </c>
      <c r="S54" s="3">
        <v>0</v>
      </c>
      <c r="T54" s="3">
        <v>0</v>
      </c>
      <c r="U54" s="3">
        <v>1.5880000000000001</v>
      </c>
      <c r="V54" s="3">
        <v>1.4E-2</v>
      </c>
      <c r="W54" s="3">
        <v>2.5459999999999998</v>
      </c>
      <c r="X54" s="3">
        <v>1.895</v>
      </c>
      <c r="Y54" s="3">
        <v>0.93</v>
      </c>
      <c r="Z54" s="3">
        <v>0.19800000000000001</v>
      </c>
      <c r="AA54" s="3">
        <v>15.914999999999999</v>
      </c>
      <c r="AB54" s="3">
        <f t="shared" si="12"/>
        <v>2.1210000000000004</v>
      </c>
      <c r="AC54" s="3">
        <f t="shared" si="13"/>
        <v>7.099999999999973E-2</v>
      </c>
      <c r="AD54" s="3">
        <f t="shared" si="14"/>
        <v>2.1210000000000004</v>
      </c>
      <c r="AE54" s="3">
        <f t="shared" si="15"/>
        <v>7.099999999999973E-2</v>
      </c>
      <c r="AF54" s="3">
        <f t="shared" si="11"/>
        <v>61.598293354673714</v>
      </c>
      <c r="AG54" s="14">
        <f t="shared" si="16"/>
        <v>1063.61006</v>
      </c>
      <c r="AH54" s="14">
        <f t="shared" si="17"/>
        <v>449.203008006218</v>
      </c>
      <c r="AI54" s="14">
        <f t="shared" si="8"/>
        <v>4.4920300800621797</v>
      </c>
      <c r="AJ54" s="14">
        <f t="shared" si="18"/>
        <v>45.000662876166189</v>
      </c>
      <c r="AK54" s="3">
        <v>-0.88205254022086166</v>
      </c>
      <c r="AL54" s="3">
        <v>4.3283442587052052</v>
      </c>
    </row>
    <row r="55" spans="1:38">
      <c r="A55" s="2" t="s">
        <v>70</v>
      </c>
      <c r="B55" s="2" t="s">
        <v>194</v>
      </c>
      <c r="C55" s="3">
        <v>38.79</v>
      </c>
      <c r="D55" s="3">
        <v>6.13</v>
      </c>
      <c r="E55" s="3">
        <v>12.33</v>
      </c>
      <c r="F55" s="3">
        <v>0.03</v>
      </c>
      <c r="G55" s="3">
        <v>12.19</v>
      </c>
      <c r="H55" s="3">
        <v>0.15</v>
      </c>
      <c r="I55" s="3">
        <v>11.51</v>
      </c>
      <c r="J55" s="3">
        <v>11.73</v>
      </c>
      <c r="K55" s="3">
        <v>3.15</v>
      </c>
      <c r="L55" s="3">
        <v>1.1299999999999999</v>
      </c>
      <c r="M55" s="3">
        <v>97.14</v>
      </c>
      <c r="N55" s="13">
        <f t="shared" si="9"/>
        <v>62.728368706747801</v>
      </c>
      <c r="O55" s="2">
        <v>23</v>
      </c>
      <c r="P55" s="3">
        <v>5.8520000000000003</v>
      </c>
      <c r="Q55" s="3">
        <v>0.69499999999999995</v>
      </c>
      <c r="R55" s="3">
        <v>2.1930000000000001</v>
      </c>
      <c r="S55" s="3">
        <v>4.0000000000000001E-3</v>
      </c>
      <c r="T55" s="3">
        <v>0</v>
      </c>
      <c r="U55" s="3">
        <v>1.538</v>
      </c>
      <c r="V55" s="3">
        <v>1.9E-2</v>
      </c>
      <c r="W55" s="3">
        <v>2.5880000000000001</v>
      </c>
      <c r="X55" s="3">
        <v>1.8959999999999999</v>
      </c>
      <c r="Y55" s="3">
        <v>0.92100000000000004</v>
      </c>
      <c r="Z55" s="3">
        <v>0.217</v>
      </c>
      <c r="AA55" s="3">
        <v>15.923999999999999</v>
      </c>
      <c r="AB55" s="3">
        <f t="shared" si="12"/>
        <v>2.1479999999999997</v>
      </c>
      <c r="AC55" s="3">
        <f t="shared" si="13"/>
        <v>4.5000000000000373E-2</v>
      </c>
      <c r="AD55" s="3">
        <f t="shared" si="14"/>
        <v>2.1479999999999997</v>
      </c>
      <c r="AE55" s="3">
        <f t="shared" si="15"/>
        <v>4.5000000000000373E-2</v>
      </c>
      <c r="AF55" s="3">
        <f t="shared" si="11"/>
        <v>62.728368706747801</v>
      </c>
      <c r="AG55" s="14">
        <f t="shared" si="16"/>
        <v>1072.0819599999998</v>
      </c>
      <c r="AH55" s="14">
        <f t="shared" si="17"/>
        <v>449.84942659530537</v>
      </c>
      <c r="AI55" s="14">
        <f t="shared" si="8"/>
        <v>4.4984942659530534</v>
      </c>
      <c r="AJ55" s="14">
        <f t="shared" si="18"/>
        <v>43.668171282967819</v>
      </c>
      <c r="AK55" s="3">
        <v>-0.87053268969154729</v>
      </c>
      <c r="AL55" s="3">
        <v>3.9521320400922679</v>
      </c>
    </row>
    <row r="56" spans="1:38">
      <c r="A56" s="2" t="s">
        <v>71</v>
      </c>
      <c r="B56" s="2" t="s">
        <v>194</v>
      </c>
      <c r="C56" s="3">
        <v>39.08</v>
      </c>
      <c r="D56" s="3">
        <v>5.55</v>
      </c>
      <c r="E56" s="3">
        <v>12.33</v>
      </c>
      <c r="F56" s="3">
        <v>0.02</v>
      </c>
      <c r="G56" s="3">
        <v>13.14</v>
      </c>
      <c r="H56" s="3">
        <v>0.17</v>
      </c>
      <c r="I56" s="3">
        <v>11.13</v>
      </c>
      <c r="J56" s="3">
        <v>11.52</v>
      </c>
      <c r="K56" s="3">
        <v>3.27</v>
      </c>
      <c r="L56" s="3">
        <v>1.07</v>
      </c>
      <c r="M56" s="3">
        <v>97.28</v>
      </c>
      <c r="N56" s="13">
        <f t="shared" si="9"/>
        <v>60.155876054705566</v>
      </c>
      <c r="O56" s="2">
        <v>23</v>
      </c>
      <c r="P56" s="3">
        <v>5.9039999999999999</v>
      </c>
      <c r="Q56" s="3">
        <v>0.63100000000000001</v>
      </c>
      <c r="R56" s="3">
        <v>2.1960000000000002</v>
      </c>
      <c r="S56" s="3">
        <v>2E-3</v>
      </c>
      <c r="T56" s="3">
        <v>0</v>
      </c>
      <c r="U56" s="3">
        <v>1.66</v>
      </c>
      <c r="V56" s="3">
        <v>2.1999999999999999E-2</v>
      </c>
      <c r="W56" s="3">
        <v>2.5059999999999998</v>
      </c>
      <c r="X56" s="3">
        <v>1.865</v>
      </c>
      <c r="Y56" s="3">
        <v>0.95799999999999996</v>
      </c>
      <c r="Z56" s="3">
        <v>0.20599999999999999</v>
      </c>
      <c r="AA56" s="3">
        <v>15.949</v>
      </c>
      <c r="AB56" s="3">
        <f t="shared" si="12"/>
        <v>2.0960000000000001</v>
      </c>
      <c r="AC56" s="3">
        <f t="shared" si="13"/>
        <v>0.10000000000000009</v>
      </c>
      <c r="AD56" s="3">
        <f t="shared" si="14"/>
        <v>2.0960000000000001</v>
      </c>
      <c r="AE56" s="3">
        <f t="shared" si="15"/>
        <v>0.10000000000000009</v>
      </c>
      <c r="AF56" s="3">
        <f t="shared" si="11"/>
        <v>60.155876054705566</v>
      </c>
      <c r="AG56" s="14">
        <f t="shared" si="16"/>
        <v>1053.009</v>
      </c>
      <c r="AH56" s="14">
        <f t="shared" si="17"/>
        <v>451.79426903054815</v>
      </c>
      <c r="AI56" s="14">
        <f t="shared" si="8"/>
        <v>4.5179426903054818</v>
      </c>
      <c r="AJ56" s="14">
        <f t="shared" si="18"/>
        <v>46.572995114974347</v>
      </c>
      <c r="AK56" s="3">
        <v>-0.82720703456114819</v>
      </c>
      <c r="AL56" s="3">
        <v>4.214108150257303</v>
      </c>
    </row>
    <row r="57" spans="1:38">
      <c r="A57" s="2" t="s">
        <v>72</v>
      </c>
      <c r="B57" s="2" t="s">
        <v>194</v>
      </c>
      <c r="C57" s="3">
        <v>38.47</v>
      </c>
      <c r="D57" s="3">
        <v>6.37</v>
      </c>
      <c r="E57" s="3">
        <v>12.35</v>
      </c>
      <c r="F57" s="3">
        <v>0</v>
      </c>
      <c r="G57" s="3">
        <v>11.79</v>
      </c>
      <c r="H57" s="3">
        <v>0.13</v>
      </c>
      <c r="I57" s="3">
        <v>11.46</v>
      </c>
      <c r="J57" s="3">
        <v>11.77</v>
      </c>
      <c r="K57" s="3">
        <v>3.06</v>
      </c>
      <c r="L57" s="3">
        <v>1.04</v>
      </c>
      <c r="M57" s="3">
        <v>96.44</v>
      </c>
      <c r="N57" s="13">
        <f t="shared" si="9"/>
        <v>63.404093416893581</v>
      </c>
      <c r="O57" s="2">
        <v>23</v>
      </c>
      <c r="P57" s="3">
        <v>5.8339999999999996</v>
      </c>
      <c r="Q57" s="3">
        <v>0.72699999999999998</v>
      </c>
      <c r="R57" s="3">
        <v>2.2080000000000002</v>
      </c>
      <c r="S57" s="3">
        <v>0</v>
      </c>
      <c r="T57" s="3">
        <v>0</v>
      </c>
      <c r="U57" s="3">
        <v>1.4950000000000001</v>
      </c>
      <c r="V57" s="3">
        <v>1.7000000000000001E-2</v>
      </c>
      <c r="W57" s="3">
        <v>2.59</v>
      </c>
      <c r="X57" s="3">
        <v>1.913</v>
      </c>
      <c r="Y57" s="3">
        <v>0.9</v>
      </c>
      <c r="Z57" s="3">
        <v>0.20100000000000001</v>
      </c>
      <c r="AA57" s="3">
        <v>15.885999999999999</v>
      </c>
      <c r="AB57" s="3">
        <f t="shared" si="12"/>
        <v>2.1660000000000004</v>
      </c>
      <c r="AC57" s="3">
        <f t="shared" si="13"/>
        <v>4.1999999999999815E-2</v>
      </c>
      <c r="AD57" s="3">
        <f t="shared" si="14"/>
        <v>2.1660000000000004</v>
      </c>
      <c r="AE57" s="3">
        <f t="shared" si="15"/>
        <v>4.1999999999999815E-2</v>
      </c>
      <c r="AF57" s="3">
        <f t="shared" si="11"/>
        <v>63.404093416893581</v>
      </c>
      <c r="AG57" s="14">
        <f t="shared" si="16"/>
        <v>1079.0530899999999</v>
      </c>
      <c r="AH57" s="14">
        <f t="shared" si="17"/>
        <v>459.65808480669318</v>
      </c>
      <c r="AI57" s="14">
        <f t="shared" si="8"/>
        <v>4.5965808480669317</v>
      </c>
      <c r="AJ57" s="14">
        <f t="shared" si="18"/>
        <v>42.417199832698103</v>
      </c>
      <c r="AK57" s="3">
        <v>-0.95104918088585322</v>
      </c>
      <c r="AL57" s="3">
        <v>4.3182439139045492</v>
      </c>
    </row>
    <row r="58" spans="1:38">
      <c r="A58" s="2" t="s">
        <v>73</v>
      </c>
      <c r="B58" s="2" t="s">
        <v>194</v>
      </c>
      <c r="C58" s="3">
        <v>38.35</v>
      </c>
      <c r="D58" s="3">
        <v>6.56</v>
      </c>
      <c r="E58" s="3">
        <v>12.15</v>
      </c>
      <c r="F58" s="3">
        <v>0</v>
      </c>
      <c r="G58" s="3">
        <v>11.07</v>
      </c>
      <c r="H58" s="3">
        <v>0.11</v>
      </c>
      <c r="I58" s="3">
        <v>12.05</v>
      </c>
      <c r="J58" s="3">
        <v>11.88</v>
      </c>
      <c r="K58" s="3">
        <v>3.14</v>
      </c>
      <c r="L58" s="3">
        <v>1</v>
      </c>
      <c r="M58" s="3">
        <v>96.31</v>
      </c>
      <c r="N58" s="13">
        <f t="shared" si="9"/>
        <v>65.98906483584679</v>
      </c>
      <c r="O58" s="2">
        <v>23</v>
      </c>
      <c r="P58" s="3">
        <v>5.8120000000000003</v>
      </c>
      <c r="Q58" s="3">
        <v>0.748</v>
      </c>
      <c r="R58" s="3">
        <v>2.1709999999999998</v>
      </c>
      <c r="S58" s="3">
        <v>0</v>
      </c>
      <c r="T58" s="3">
        <v>0</v>
      </c>
      <c r="U58" s="3">
        <v>1.403</v>
      </c>
      <c r="V58" s="3">
        <v>1.4E-2</v>
      </c>
      <c r="W58" s="3">
        <v>2.7210000000000001</v>
      </c>
      <c r="X58" s="3">
        <v>1.929</v>
      </c>
      <c r="Y58" s="3">
        <v>0.92300000000000004</v>
      </c>
      <c r="Z58" s="3">
        <v>0.193</v>
      </c>
      <c r="AA58" s="3">
        <v>15.914</v>
      </c>
      <c r="AB58" s="3">
        <f t="shared" si="12"/>
        <v>2.1879999999999997</v>
      </c>
      <c r="AC58" s="3">
        <f t="shared" si="13"/>
        <v>-1.6999999999999904E-2</v>
      </c>
      <c r="AD58" s="3">
        <f t="shared" si="14"/>
        <v>2.1709999999999998</v>
      </c>
      <c r="AE58" s="3">
        <f t="shared" si="15"/>
        <v>0</v>
      </c>
      <c r="AF58" s="3">
        <f t="shared" si="11"/>
        <v>65.98906483584679</v>
      </c>
      <c r="AG58" s="14">
        <f t="shared" si="16"/>
        <v>1093.1449500000001</v>
      </c>
      <c r="AH58" s="14">
        <f t="shared" si="17"/>
        <v>435.84074776421733</v>
      </c>
      <c r="AI58" s="14">
        <f t="shared" si="8"/>
        <v>4.3584074776421735</v>
      </c>
      <c r="AJ58" s="14">
        <f t="shared" si="18"/>
        <v>40.441444875121263</v>
      </c>
      <c r="AK58" s="3">
        <v>-0.81895845243564303</v>
      </c>
      <c r="AL58" s="3">
        <v>3.847583376842318</v>
      </c>
    </row>
    <row r="59" spans="1:38">
      <c r="A59" s="2" t="s">
        <v>74</v>
      </c>
      <c r="B59" s="2" t="s">
        <v>194</v>
      </c>
      <c r="C59" s="3">
        <v>38.549999999999997</v>
      </c>
      <c r="D59" s="3">
        <v>6.79</v>
      </c>
      <c r="E59" s="3">
        <v>12.2</v>
      </c>
      <c r="F59" s="3">
        <v>0.03</v>
      </c>
      <c r="G59" s="3">
        <v>10.96</v>
      </c>
      <c r="H59" s="3">
        <v>0.15</v>
      </c>
      <c r="I59" s="3">
        <v>12.36</v>
      </c>
      <c r="J59" s="3">
        <v>11.89</v>
      </c>
      <c r="K59" s="3">
        <v>3.03</v>
      </c>
      <c r="L59" s="3">
        <v>1</v>
      </c>
      <c r="M59" s="3">
        <v>96.96</v>
      </c>
      <c r="N59" s="13">
        <f t="shared" si="9"/>
        <v>66.778728284615056</v>
      </c>
      <c r="O59" s="2">
        <v>23</v>
      </c>
      <c r="P59" s="3">
        <v>5.7969999999999997</v>
      </c>
      <c r="Q59" s="3">
        <v>0.76800000000000002</v>
      </c>
      <c r="R59" s="3">
        <v>2.1629999999999998</v>
      </c>
      <c r="S59" s="3">
        <v>4.0000000000000001E-3</v>
      </c>
      <c r="T59" s="3">
        <v>0</v>
      </c>
      <c r="U59" s="3">
        <v>1.3779999999999999</v>
      </c>
      <c r="V59" s="3">
        <v>1.9E-2</v>
      </c>
      <c r="W59" s="3">
        <v>2.77</v>
      </c>
      <c r="X59" s="3">
        <v>1.9159999999999999</v>
      </c>
      <c r="Y59" s="3">
        <v>0.88300000000000001</v>
      </c>
      <c r="Z59" s="3">
        <v>0.192</v>
      </c>
      <c r="AA59" s="3">
        <v>15.89</v>
      </c>
      <c r="AB59" s="3">
        <f t="shared" si="12"/>
        <v>2.2030000000000003</v>
      </c>
      <c r="AC59" s="3">
        <f t="shared" si="13"/>
        <v>-4.000000000000048E-2</v>
      </c>
      <c r="AD59" s="3">
        <f t="shared" si="14"/>
        <v>2.1629999999999998</v>
      </c>
      <c r="AE59" s="3">
        <f t="shared" si="15"/>
        <v>0</v>
      </c>
      <c r="AF59" s="3">
        <f t="shared" si="11"/>
        <v>66.778728284615056</v>
      </c>
      <c r="AG59" s="14">
        <f t="shared" si="16"/>
        <v>1095.1385</v>
      </c>
      <c r="AH59" s="14">
        <f t="shared" si="17"/>
        <v>430.85556554900694</v>
      </c>
      <c r="AI59" s="14">
        <f t="shared" si="8"/>
        <v>4.3085556554900695</v>
      </c>
      <c r="AJ59" s="14">
        <f t="shared" si="18"/>
        <v>40.180437324327499</v>
      </c>
      <c r="AK59" s="3">
        <v>-0.73918085973310532</v>
      </c>
      <c r="AL59" s="3">
        <v>3.6608816805165252</v>
      </c>
    </row>
    <row r="60" spans="1:38">
      <c r="A60" s="2" t="s">
        <v>75</v>
      </c>
      <c r="B60" s="2" t="s">
        <v>194</v>
      </c>
      <c r="C60" s="3">
        <v>38.74</v>
      </c>
      <c r="D60" s="3">
        <v>6.27</v>
      </c>
      <c r="E60" s="3">
        <v>12.22</v>
      </c>
      <c r="F60" s="3">
        <v>0.02</v>
      </c>
      <c r="G60" s="3">
        <v>12.4</v>
      </c>
      <c r="H60" s="3">
        <v>0.15</v>
      </c>
      <c r="I60" s="3">
        <v>11.36</v>
      </c>
      <c r="J60" s="3">
        <v>11.73</v>
      </c>
      <c r="K60" s="3">
        <v>3.09</v>
      </c>
      <c r="L60" s="3">
        <v>1.1100000000000001</v>
      </c>
      <c r="M60" s="3">
        <v>97.09</v>
      </c>
      <c r="N60" s="13">
        <f t="shared" si="9"/>
        <v>62.01966475692597</v>
      </c>
      <c r="O60" s="2">
        <v>23</v>
      </c>
      <c r="P60" s="3">
        <v>5.8529999999999998</v>
      </c>
      <c r="Q60" s="3">
        <v>0.71199999999999997</v>
      </c>
      <c r="R60" s="3">
        <v>2.1760000000000002</v>
      </c>
      <c r="S60" s="3">
        <v>2E-3</v>
      </c>
      <c r="T60" s="3">
        <v>0</v>
      </c>
      <c r="U60" s="3">
        <v>1.5669999999999999</v>
      </c>
      <c r="V60" s="3">
        <v>1.9E-2</v>
      </c>
      <c r="W60" s="3">
        <v>2.5579999999999998</v>
      </c>
      <c r="X60" s="3">
        <v>1.899</v>
      </c>
      <c r="Y60" s="3">
        <v>0.90500000000000003</v>
      </c>
      <c r="Z60" s="3">
        <v>0.214</v>
      </c>
      <c r="AA60" s="3">
        <v>15.904999999999999</v>
      </c>
      <c r="AB60" s="3">
        <f t="shared" si="12"/>
        <v>2.1470000000000002</v>
      </c>
      <c r="AC60" s="3">
        <f t="shared" si="13"/>
        <v>2.8999999999999915E-2</v>
      </c>
      <c r="AD60" s="3">
        <f t="shared" si="14"/>
        <v>2.1470000000000002</v>
      </c>
      <c r="AE60" s="3">
        <f t="shared" si="15"/>
        <v>2.8999999999999915E-2</v>
      </c>
      <c r="AF60" s="3">
        <f t="shared" si="11"/>
        <v>62.01966475692597</v>
      </c>
      <c r="AG60" s="14">
        <f t="shared" si="16"/>
        <v>1070.29261</v>
      </c>
      <c r="AH60" s="14">
        <f t="shared" si="17"/>
        <v>438.98573542265297</v>
      </c>
      <c r="AI60" s="14">
        <f t="shared" si="8"/>
        <v>4.38985735422653</v>
      </c>
      <c r="AJ60" s="14">
        <f t="shared" si="18"/>
        <v>44.106518843153516</v>
      </c>
      <c r="AK60" s="3">
        <v>-0.92806649084335469</v>
      </c>
      <c r="AL60" s="3">
        <v>3.9851802778489831</v>
      </c>
    </row>
    <row r="61" spans="1:38">
      <c r="A61" s="2" t="s">
        <v>76</v>
      </c>
      <c r="B61" s="2" t="s">
        <v>194</v>
      </c>
      <c r="C61" s="3">
        <v>39.049999999999997</v>
      </c>
      <c r="D61" s="3">
        <v>5.71</v>
      </c>
      <c r="E61" s="3">
        <v>12.4</v>
      </c>
      <c r="F61" s="3">
        <v>0</v>
      </c>
      <c r="G61" s="3">
        <v>12.77</v>
      </c>
      <c r="H61" s="3">
        <v>0.15</v>
      </c>
      <c r="I61" s="3">
        <v>11.2</v>
      </c>
      <c r="J61" s="3">
        <v>11.59</v>
      </c>
      <c r="K61" s="3">
        <v>3.27</v>
      </c>
      <c r="L61" s="3">
        <v>1.0900000000000001</v>
      </c>
      <c r="M61" s="3">
        <v>97.23</v>
      </c>
      <c r="N61" s="13">
        <f t="shared" si="9"/>
        <v>60.987721893502332</v>
      </c>
      <c r="O61" s="2">
        <v>23</v>
      </c>
      <c r="P61" s="3">
        <v>5.8929999999999998</v>
      </c>
      <c r="Q61" s="3">
        <v>0.64800000000000002</v>
      </c>
      <c r="R61" s="3">
        <v>2.206</v>
      </c>
      <c r="S61" s="3">
        <v>0</v>
      </c>
      <c r="T61" s="3">
        <v>0</v>
      </c>
      <c r="U61" s="3">
        <v>1.6120000000000001</v>
      </c>
      <c r="V61" s="3">
        <v>1.9E-2</v>
      </c>
      <c r="W61" s="3">
        <v>2.5190000000000001</v>
      </c>
      <c r="X61" s="3">
        <v>1.8740000000000001</v>
      </c>
      <c r="Y61" s="3">
        <v>0.95699999999999996</v>
      </c>
      <c r="Z61" s="3">
        <v>0.21</v>
      </c>
      <c r="AA61" s="3">
        <v>15.939</v>
      </c>
      <c r="AB61" s="3">
        <f t="shared" si="12"/>
        <v>2.1070000000000002</v>
      </c>
      <c r="AC61" s="3">
        <f t="shared" si="13"/>
        <v>9.8999999999999755E-2</v>
      </c>
      <c r="AD61" s="3">
        <f t="shared" si="14"/>
        <v>2.1070000000000002</v>
      </c>
      <c r="AE61" s="3">
        <f t="shared" si="15"/>
        <v>9.8999999999999755E-2</v>
      </c>
      <c r="AF61" s="3">
        <f t="shared" si="11"/>
        <v>60.987721893502332</v>
      </c>
      <c r="AG61" s="14">
        <f t="shared" si="16"/>
        <v>1059.6813999999999</v>
      </c>
      <c r="AH61" s="14">
        <f t="shared" si="17"/>
        <v>458.33800733609615</v>
      </c>
      <c r="AI61" s="14">
        <f t="shared" si="8"/>
        <v>4.5833800733609618</v>
      </c>
      <c r="AJ61" s="14">
        <f t="shared" si="18"/>
        <v>45.474533659862693</v>
      </c>
      <c r="AK61" s="3">
        <v>-0.87452882643523289</v>
      </c>
      <c r="AL61" s="3">
        <v>4.2661932683477026</v>
      </c>
    </row>
    <row r="62" spans="1:38">
      <c r="A62" s="2" t="s">
        <v>77</v>
      </c>
      <c r="B62" s="2" t="s">
        <v>194</v>
      </c>
      <c r="C62" s="3">
        <v>38.54</v>
      </c>
      <c r="D62" s="3">
        <v>6.2</v>
      </c>
      <c r="E62" s="3">
        <v>12.48</v>
      </c>
      <c r="F62" s="3">
        <v>0.01</v>
      </c>
      <c r="G62" s="3">
        <v>12.3</v>
      </c>
      <c r="H62" s="3">
        <v>0.13</v>
      </c>
      <c r="I62" s="3">
        <v>11.34</v>
      </c>
      <c r="J62" s="3">
        <v>11.72</v>
      </c>
      <c r="K62" s="3">
        <v>3.24</v>
      </c>
      <c r="L62" s="3">
        <v>1.07</v>
      </c>
      <c r="M62" s="3">
        <v>97.03</v>
      </c>
      <c r="N62" s="13">
        <f t="shared" si="9"/>
        <v>62.168775637269263</v>
      </c>
      <c r="O62" s="2">
        <v>23</v>
      </c>
      <c r="P62" s="3">
        <v>5.8250000000000002</v>
      </c>
      <c r="Q62" s="3">
        <v>0.70499999999999996</v>
      </c>
      <c r="R62" s="3">
        <v>2.2240000000000002</v>
      </c>
      <c r="S62" s="3">
        <v>1E-3</v>
      </c>
      <c r="T62" s="3">
        <v>0</v>
      </c>
      <c r="U62" s="3">
        <v>1.5549999999999999</v>
      </c>
      <c r="V62" s="3">
        <v>1.7000000000000001E-2</v>
      </c>
      <c r="W62" s="3">
        <v>2.5539999999999998</v>
      </c>
      <c r="X62" s="3">
        <v>1.8979999999999999</v>
      </c>
      <c r="Y62" s="3">
        <v>0.95</v>
      </c>
      <c r="Z62" s="3">
        <v>0.20599999999999999</v>
      </c>
      <c r="AA62" s="3">
        <v>15.935</v>
      </c>
      <c r="AB62" s="3">
        <f t="shared" si="12"/>
        <v>2.1749999999999998</v>
      </c>
      <c r="AC62" s="3">
        <f t="shared" si="13"/>
        <v>4.9000000000000377E-2</v>
      </c>
      <c r="AD62" s="3">
        <f t="shared" si="14"/>
        <v>2.1749999999999998</v>
      </c>
      <c r="AE62" s="3">
        <f t="shared" si="15"/>
        <v>4.9000000000000377E-2</v>
      </c>
      <c r="AF62" s="3">
        <f t="shared" si="11"/>
        <v>62.168775637269263</v>
      </c>
      <c r="AG62" s="14">
        <f t="shared" si="16"/>
        <v>1078.5989500000001</v>
      </c>
      <c r="AH62" s="14">
        <f t="shared" si="17"/>
        <v>470.35650065200014</v>
      </c>
      <c r="AI62" s="14">
        <f t="shared" si="8"/>
        <v>4.7035650065200016</v>
      </c>
      <c r="AJ62" s="14">
        <f t="shared" si="18"/>
        <v>42.343436311462973</v>
      </c>
      <c r="AK62" s="3">
        <v>-0.976742181857297</v>
      </c>
      <c r="AL62" s="3">
        <v>4.165577211656915</v>
      </c>
    </row>
    <row r="63" spans="1:38">
      <c r="A63" s="2" t="s">
        <v>78</v>
      </c>
      <c r="B63" s="2" t="s">
        <v>194</v>
      </c>
      <c r="C63" s="3">
        <v>38.71</v>
      </c>
      <c r="D63" s="3">
        <v>5.79</v>
      </c>
      <c r="E63" s="3">
        <v>12.42</v>
      </c>
      <c r="F63" s="3">
        <v>0.01</v>
      </c>
      <c r="G63" s="3">
        <v>12.78</v>
      </c>
      <c r="H63" s="3">
        <v>0.16</v>
      </c>
      <c r="I63" s="3">
        <v>11.16</v>
      </c>
      <c r="J63" s="3">
        <v>11.53</v>
      </c>
      <c r="K63" s="3">
        <v>3.28</v>
      </c>
      <c r="L63" s="3">
        <v>1.07</v>
      </c>
      <c r="M63" s="3">
        <v>96.91</v>
      </c>
      <c r="N63" s="13">
        <f t="shared" si="9"/>
        <v>60.88392187198891</v>
      </c>
      <c r="O63" s="2">
        <v>23</v>
      </c>
      <c r="P63" s="3">
        <v>5.8659999999999997</v>
      </c>
      <c r="Q63" s="3">
        <v>0.66</v>
      </c>
      <c r="R63" s="3">
        <v>2.2189999999999999</v>
      </c>
      <c r="S63" s="3">
        <v>1E-3</v>
      </c>
      <c r="T63" s="3">
        <v>0</v>
      </c>
      <c r="U63" s="3">
        <v>1.62</v>
      </c>
      <c r="V63" s="3">
        <v>2.1000000000000001E-2</v>
      </c>
      <c r="W63" s="3">
        <v>2.52</v>
      </c>
      <c r="X63" s="3">
        <v>1.8720000000000001</v>
      </c>
      <c r="Y63" s="3">
        <v>0.96399999999999997</v>
      </c>
      <c r="Z63" s="3">
        <v>0.20699999999999999</v>
      </c>
      <c r="AA63" s="3">
        <v>15.95</v>
      </c>
      <c r="AB63" s="3">
        <f t="shared" si="12"/>
        <v>2.1340000000000003</v>
      </c>
      <c r="AC63" s="3">
        <f t="shared" si="13"/>
        <v>8.499999999999952E-2</v>
      </c>
      <c r="AD63" s="3">
        <f t="shared" si="14"/>
        <v>2.1340000000000003</v>
      </c>
      <c r="AE63" s="3">
        <f t="shared" si="15"/>
        <v>8.499999999999952E-2</v>
      </c>
      <c r="AF63" s="3">
        <f t="shared" si="11"/>
        <v>60.88392187198891</v>
      </c>
      <c r="AG63" s="14">
        <f t="shared" si="16"/>
        <v>1064.8206399999999</v>
      </c>
      <c r="AH63" s="14">
        <f t="shared" si="17"/>
        <v>466.98676612476936</v>
      </c>
      <c r="AI63" s="14">
        <f t="shared" si="8"/>
        <v>4.6698676612476939</v>
      </c>
      <c r="AJ63" s="14">
        <f t="shared" si="18"/>
        <v>44.565615379625584</v>
      </c>
      <c r="AK63" s="3">
        <v>-0.90114079038882977</v>
      </c>
      <c r="AL63" s="3">
        <v>4.2001533277234584</v>
      </c>
    </row>
    <row r="64" spans="1:38">
      <c r="A64" s="2" t="s">
        <v>79</v>
      </c>
      <c r="B64" s="2" t="s">
        <v>194</v>
      </c>
      <c r="C64" s="3">
        <v>38.71</v>
      </c>
      <c r="D64" s="3">
        <v>6.24</v>
      </c>
      <c r="E64" s="3">
        <v>12.47</v>
      </c>
      <c r="F64" s="3">
        <v>0</v>
      </c>
      <c r="G64" s="3">
        <v>12.33</v>
      </c>
      <c r="H64" s="3">
        <v>0.14000000000000001</v>
      </c>
      <c r="I64" s="3">
        <v>11.45</v>
      </c>
      <c r="J64" s="3">
        <v>11.67</v>
      </c>
      <c r="K64" s="3">
        <v>3.24</v>
      </c>
      <c r="L64" s="3">
        <v>1.1000000000000001</v>
      </c>
      <c r="M64" s="3">
        <v>97.35</v>
      </c>
      <c r="N64" s="13">
        <f t="shared" si="9"/>
        <v>62.338372945222289</v>
      </c>
      <c r="O64" s="2">
        <v>23</v>
      </c>
      <c r="P64" s="3">
        <v>5.8310000000000004</v>
      </c>
      <c r="Q64" s="3">
        <v>0.70699999999999996</v>
      </c>
      <c r="R64" s="3">
        <v>2.214</v>
      </c>
      <c r="S64" s="3">
        <v>0</v>
      </c>
      <c r="T64" s="3">
        <v>0</v>
      </c>
      <c r="U64" s="3">
        <v>1.5529999999999999</v>
      </c>
      <c r="V64" s="3">
        <v>1.7999999999999999E-2</v>
      </c>
      <c r="W64" s="3">
        <v>2.57</v>
      </c>
      <c r="X64" s="3">
        <v>1.883</v>
      </c>
      <c r="Y64" s="3">
        <v>0.94599999999999995</v>
      </c>
      <c r="Z64" s="3">
        <v>0.21099999999999999</v>
      </c>
      <c r="AA64" s="3">
        <v>15.933999999999999</v>
      </c>
      <c r="AB64" s="3">
        <f t="shared" si="12"/>
        <v>2.1689999999999996</v>
      </c>
      <c r="AC64" s="3">
        <f t="shared" si="13"/>
        <v>4.5000000000000373E-2</v>
      </c>
      <c r="AD64" s="3">
        <f t="shared" si="14"/>
        <v>2.1689999999999996</v>
      </c>
      <c r="AE64" s="3">
        <f t="shared" si="15"/>
        <v>4.5000000000000373E-2</v>
      </c>
      <c r="AF64" s="3">
        <f t="shared" si="11"/>
        <v>62.338372945222289</v>
      </c>
      <c r="AG64" s="14">
        <f t="shared" si="16"/>
        <v>1077.7680499999999</v>
      </c>
      <c r="AH64" s="14">
        <f t="shared" si="17"/>
        <v>463.64117309610072</v>
      </c>
      <c r="AI64" s="14">
        <f t="shared" si="8"/>
        <v>4.6364117309610071</v>
      </c>
      <c r="AJ64" s="14">
        <f t="shared" si="18"/>
        <v>42.568931557900825</v>
      </c>
      <c r="AK64" s="3">
        <v>-0.93493558084577444</v>
      </c>
      <c r="AL64" s="3">
        <v>3.9836069429959249</v>
      </c>
    </row>
    <row r="65" spans="1:38">
      <c r="A65" s="2" t="s">
        <v>80</v>
      </c>
      <c r="B65" s="2" t="s">
        <v>194</v>
      </c>
      <c r="C65" s="3">
        <v>38.68</v>
      </c>
      <c r="D65" s="3">
        <v>6.32</v>
      </c>
      <c r="E65" s="3">
        <v>12.26</v>
      </c>
      <c r="F65" s="3">
        <v>0.01</v>
      </c>
      <c r="G65" s="3">
        <v>12</v>
      </c>
      <c r="H65" s="3">
        <v>0.16</v>
      </c>
      <c r="I65" s="3">
        <v>11.39</v>
      </c>
      <c r="J65" s="3">
        <v>11.73</v>
      </c>
      <c r="K65" s="3">
        <v>3.18</v>
      </c>
      <c r="L65" s="3">
        <v>1.1100000000000001</v>
      </c>
      <c r="M65" s="3">
        <v>96.84</v>
      </c>
      <c r="N65" s="13">
        <f t="shared" si="9"/>
        <v>62.850537001431931</v>
      </c>
      <c r="O65" s="2">
        <v>23</v>
      </c>
      <c r="P65" s="3">
        <v>5.85</v>
      </c>
      <c r="Q65" s="3">
        <v>0.71899999999999997</v>
      </c>
      <c r="R65" s="3">
        <v>2.1859999999999999</v>
      </c>
      <c r="S65" s="3">
        <v>1E-3</v>
      </c>
      <c r="T65" s="3">
        <v>0</v>
      </c>
      <c r="U65" s="3">
        <v>1.518</v>
      </c>
      <c r="V65" s="3">
        <v>0.02</v>
      </c>
      <c r="W65" s="3">
        <v>2.5670000000000002</v>
      </c>
      <c r="X65" s="3">
        <v>1.901</v>
      </c>
      <c r="Y65" s="3">
        <v>0.93300000000000005</v>
      </c>
      <c r="Z65" s="3">
        <v>0.214</v>
      </c>
      <c r="AA65" s="3">
        <v>15.911</v>
      </c>
      <c r="AB65" s="3">
        <f t="shared" si="12"/>
        <v>2.1500000000000004</v>
      </c>
      <c r="AC65" s="3">
        <f t="shared" si="13"/>
        <v>3.5999999999999588E-2</v>
      </c>
      <c r="AD65" s="3">
        <f t="shared" si="14"/>
        <v>2.1500000000000004</v>
      </c>
      <c r="AE65" s="3">
        <f t="shared" si="15"/>
        <v>3.5999999999999588E-2</v>
      </c>
      <c r="AF65" s="3">
        <f t="shared" si="11"/>
        <v>62.850537001431931</v>
      </c>
      <c r="AG65" s="14">
        <f t="shared" si="16"/>
        <v>1077.7534799999999</v>
      </c>
      <c r="AH65" s="14">
        <f t="shared" si="17"/>
        <v>445.3439563417416</v>
      </c>
      <c r="AI65" s="14">
        <f t="shared" si="8"/>
        <v>4.4534395634174162</v>
      </c>
      <c r="AJ65" s="14">
        <f t="shared" si="18"/>
        <v>42.828424496385168</v>
      </c>
      <c r="AK65" s="3">
        <v>-0.97362784758257348</v>
      </c>
      <c r="AL65" s="3">
        <v>4.0515475119756097</v>
      </c>
    </row>
    <row r="66" spans="1:38">
      <c r="A66" s="2" t="s">
        <v>81</v>
      </c>
      <c r="B66" s="2" t="s">
        <v>194</v>
      </c>
      <c r="C66" s="3">
        <v>38.46</v>
      </c>
      <c r="D66" s="3">
        <v>6.56</v>
      </c>
      <c r="E66" s="3">
        <v>12.47</v>
      </c>
      <c r="F66" s="3">
        <v>0</v>
      </c>
      <c r="G66" s="3">
        <v>11.95</v>
      </c>
      <c r="H66" s="3">
        <v>0.1</v>
      </c>
      <c r="I66" s="3">
        <v>11.42</v>
      </c>
      <c r="J66" s="3">
        <v>11.8</v>
      </c>
      <c r="K66" s="3">
        <v>3.15</v>
      </c>
      <c r="L66" s="3">
        <v>1.1100000000000001</v>
      </c>
      <c r="M66" s="3">
        <v>97.02</v>
      </c>
      <c r="N66" s="13">
        <f t="shared" si="9"/>
        <v>63.009303645319584</v>
      </c>
      <c r="O66" s="2">
        <v>23</v>
      </c>
      <c r="P66" s="3">
        <v>5.8070000000000004</v>
      </c>
      <c r="Q66" s="3">
        <v>0.745</v>
      </c>
      <c r="R66" s="3">
        <v>2.2200000000000002</v>
      </c>
      <c r="S66" s="3">
        <v>0</v>
      </c>
      <c r="T66" s="3">
        <v>0</v>
      </c>
      <c r="U66" s="3">
        <v>1.5089999999999999</v>
      </c>
      <c r="V66" s="3">
        <v>1.2999999999999999E-2</v>
      </c>
      <c r="W66" s="3">
        <v>2.57</v>
      </c>
      <c r="X66" s="3">
        <v>1.909</v>
      </c>
      <c r="Y66" s="3">
        <v>0.92200000000000004</v>
      </c>
      <c r="Z66" s="3">
        <v>0.214</v>
      </c>
      <c r="AA66" s="3">
        <v>15.907</v>
      </c>
      <c r="AB66" s="3">
        <f t="shared" si="12"/>
        <v>2.1929999999999996</v>
      </c>
      <c r="AC66" s="3">
        <f t="shared" si="13"/>
        <v>2.7000000000000579E-2</v>
      </c>
      <c r="AD66" s="3">
        <f t="shared" si="14"/>
        <v>2.1929999999999996</v>
      </c>
      <c r="AE66" s="3">
        <f t="shared" si="15"/>
        <v>2.7000000000000579E-2</v>
      </c>
      <c r="AF66" s="3">
        <f t="shared" si="11"/>
        <v>63.009303645319584</v>
      </c>
      <c r="AG66" s="14">
        <f t="shared" si="16"/>
        <v>1085.9997699999999</v>
      </c>
      <c r="AH66" s="14">
        <f t="shared" si="17"/>
        <v>467.658776153867</v>
      </c>
      <c r="AI66" s="14">
        <f t="shared" si="8"/>
        <v>4.67658776153867</v>
      </c>
      <c r="AJ66" s="14">
        <f t="shared" si="18"/>
        <v>41.176290750806785</v>
      </c>
      <c r="AK66" s="3">
        <v>-1.0414475372201919</v>
      </c>
      <c r="AL66" s="3">
        <v>4.0879343419030896</v>
      </c>
    </row>
    <row r="67" spans="1:38">
      <c r="A67" s="2" t="s">
        <v>82</v>
      </c>
      <c r="B67" s="2" t="s">
        <v>194</v>
      </c>
      <c r="C67" s="3">
        <v>38.619999999999997</v>
      </c>
      <c r="D67" s="3">
        <v>6.67</v>
      </c>
      <c r="E67" s="3">
        <v>12.23</v>
      </c>
      <c r="F67" s="3">
        <v>0</v>
      </c>
      <c r="G67" s="3">
        <v>11.89</v>
      </c>
      <c r="H67" s="3">
        <v>0.09</v>
      </c>
      <c r="I67" s="3">
        <v>11.36</v>
      </c>
      <c r="J67" s="3">
        <v>11.64</v>
      </c>
      <c r="K67" s="3">
        <v>3.21</v>
      </c>
      <c r="L67" s="3">
        <v>1.07</v>
      </c>
      <c r="M67" s="3">
        <v>96.78</v>
      </c>
      <c r="N67" s="13">
        <f t="shared" si="9"/>
        <v>63.003844301579178</v>
      </c>
      <c r="O67" s="2">
        <v>23</v>
      </c>
      <c r="P67" s="3">
        <v>5.8390000000000004</v>
      </c>
      <c r="Q67" s="3">
        <v>0.75800000000000001</v>
      </c>
      <c r="R67" s="3">
        <v>2.1800000000000002</v>
      </c>
      <c r="S67" s="3">
        <v>0</v>
      </c>
      <c r="T67" s="3">
        <v>0</v>
      </c>
      <c r="U67" s="3">
        <v>1.504</v>
      </c>
      <c r="V67" s="3">
        <v>1.2E-2</v>
      </c>
      <c r="W67" s="3">
        <v>2.56</v>
      </c>
      <c r="X67" s="3">
        <v>1.8859999999999999</v>
      </c>
      <c r="Y67" s="3">
        <v>0.94099999999999995</v>
      </c>
      <c r="Z67" s="3">
        <v>0.20599999999999999</v>
      </c>
      <c r="AA67" s="3">
        <v>15.885999999999999</v>
      </c>
      <c r="AB67" s="3">
        <f t="shared" si="12"/>
        <v>2.1609999999999996</v>
      </c>
      <c r="AC67" s="3">
        <f t="shared" si="13"/>
        <v>1.9000000000000572E-2</v>
      </c>
      <c r="AD67" s="3">
        <f t="shared" si="14"/>
        <v>2.1609999999999996</v>
      </c>
      <c r="AE67" s="3">
        <f t="shared" si="15"/>
        <v>1.9000000000000572E-2</v>
      </c>
      <c r="AF67" s="3">
        <f t="shared" si="11"/>
        <v>63.003844301579178</v>
      </c>
      <c r="AG67" s="14">
        <f t="shared" si="16"/>
        <v>1085.5457200000001</v>
      </c>
      <c r="AH67" s="14">
        <f t="shared" si="17"/>
        <v>441.5180573487383</v>
      </c>
      <c r="AI67" s="14">
        <f t="shared" si="8"/>
        <v>4.4151805734873832</v>
      </c>
      <c r="AJ67" s="14">
        <f t="shared" si="18"/>
        <v>41.618200055421255</v>
      </c>
      <c r="AK67" s="3">
        <v>-1.0655434305936851</v>
      </c>
      <c r="AL67" s="3">
        <v>4.0484514955498501</v>
      </c>
    </row>
    <row r="68" spans="1:38">
      <c r="A68" s="2" t="s">
        <v>83</v>
      </c>
      <c r="B68" s="2" t="s">
        <v>194</v>
      </c>
      <c r="C68" s="3">
        <v>38.74</v>
      </c>
      <c r="D68" s="3">
        <v>5.67</v>
      </c>
      <c r="E68" s="3">
        <v>12.25</v>
      </c>
      <c r="F68" s="3">
        <v>0</v>
      </c>
      <c r="G68" s="3">
        <v>12.14</v>
      </c>
      <c r="H68" s="3">
        <v>0.14000000000000001</v>
      </c>
      <c r="I68" s="3">
        <v>11.2</v>
      </c>
      <c r="J68" s="3">
        <v>11.72</v>
      </c>
      <c r="K68" s="3">
        <v>3.17</v>
      </c>
      <c r="L68" s="3">
        <v>1.02</v>
      </c>
      <c r="M68" s="3">
        <v>96.05</v>
      </c>
      <c r="N68" s="13">
        <f t="shared" si="9"/>
        <v>62.184554720352637</v>
      </c>
      <c r="O68" s="2">
        <v>23</v>
      </c>
      <c r="P68" s="3">
        <v>5.9039999999999999</v>
      </c>
      <c r="Q68" s="3">
        <v>0.65</v>
      </c>
      <c r="R68" s="3">
        <v>2.2010000000000001</v>
      </c>
      <c r="S68" s="3">
        <v>0</v>
      </c>
      <c r="T68" s="3">
        <v>0</v>
      </c>
      <c r="U68" s="3">
        <v>1.5469999999999999</v>
      </c>
      <c r="V68" s="3">
        <v>1.7999999999999999E-2</v>
      </c>
      <c r="W68" s="3">
        <v>2.544</v>
      </c>
      <c r="X68" s="3">
        <v>1.9139999999999999</v>
      </c>
      <c r="Y68" s="3">
        <v>0.93700000000000006</v>
      </c>
      <c r="Z68" s="3">
        <v>0.19800000000000001</v>
      </c>
      <c r="AA68" s="3">
        <v>15.913</v>
      </c>
      <c r="AB68" s="3">
        <f t="shared" si="12"/>
        <v>2.0960000000000001</v>
      </c>
      <c r="AC68" s="3">
        <f t="shared" si="13"/>
        <v>0.10499999999999998</v>
      </c>
      <c r="AD68" s="3">
        <f t="shared" si="14"/>
        <v>2.0960000000000001</v>
      </c>
      <c r="AE68" s="3">
        <f t="shared" si="15"/>
        <v>0.10499999999999998</v>
      </c>
      <c r="AF68" s="3">
        <f t="shared" si="11"/>
        <v>62.184554720352637</v>
      </c>
      <c r="AG68" s="14">
        <f t="shared" si="16"/>
        <v>1060.93371</v>
      </c>
      <c r="AH68" s="14">
        <f t="shared" si="17"/>
        <v>455.05437586439018</v>
      </c>
      <c r="AI68" s="14">
        <f t="shared" si="8"/>
        <v>4.5505437586439017</v>
      </c>
      <c r="AJ68" s="14">
        <f t="shared" si="18"/>
        <v>45.329195346006813</v>
      </c>
      <c r="AK68" s="3">
        <v>-0.87816171484509198</v>
      </c>
      <c r="AL68" s="3">
        <v>4.6423871503169751</v>
      </c>
    </row>
    <row r="69" spans="1:38">
      <c r="A69" s="2" t="s">
        <v>84</v>
      </c>
      <c r="B69" s="2" t="s">
        <v>194</v>
      </c>
      <c r="C69" s="3">
        <v>38.74</v>
      </c>
      <c r="D69" s="3">
        <v>6.14</v>
      </c>
      <c r="E69" s="3">
        <v>12.19</v>
      </c>
      <c r="F69" s="3">
        <v>0.02</v>
      </c>
      <c r="G69" s="3">
        <v>11.43</v>
      </c>
      <c r="H69" s="3">
        <v>0.06</v>
      </c>
      <c r="I69" s="3">
        <v>12.04</v>
      </c>
      <c r="J69" s="3">
        <v>11.94</v>
      </c>
      <c r="K69" s="3">
        <v>3.01</v>
      </c>
      <c r="L69" s="3">
        <v>0.99</v>
      </c>
      <c r="M69" s="3">
        <v>96.56</v>
      </c>
      <c r="N69" s="13">
        <f t="shared" si="9"/>
        <v>65.248356617461539</v>
      </c>
      <c r="O69" s="2">
        <v>23</v>
      </c>
      <c r="P69" s="3">
        <v>5.8550000000000004</v>
      </c>
      <c r="Q69" s="3">
        <v>0.69799999999999995</v>
      </c>
      <c r="R69" s="3">
        <v>2.1720000000000002</v>
      </c>
      <c r="S69" s="3">
        <v>2E-3</v>
      </c>
      <c r="T69" s="3">
        <v>0</v>
      </c>
      <c r="U69" s="3">
        <v>1.4450000000000001</v>
      </c>
      <c r="V69" s="3">
        <v>8.0000000000000002E-3</v>
      </c>
      <c r="W69" s="3">
        <v>2.7120000000000002</v>
      </c>
      <c r="X69" s="3">
        <v>1.9330000000000001</v>
      </c>
      <c r="Y69" s="3">
        <v>0.88200000000000001</v>
      </c>
      <c r="Z69" s="3">
        <v>0.191</v>
      </c>
      <c r="AA69" s="3">
        <v>15.897</v>
      </c>
      <c r="AB69" s="3">
        <f t="shared" ref="AB69:AB100" si="19">8-P69</f>
        <v>2.1449999999999996</v>
      </c>
      <c r="AC69" s="3">
        <f t="shared" ref="AC69:AC100" si="20">R69-AB69</f>
        <v>2.7000000000000579E-2</v>
      </c>
      <c r="AD69" s="3">
        <f t="shared" ref="AD69:AD100" si="21">IF(R69&lt;AB69, R69, AB69)</f>
        <v>2.1449999999999996</v>
      </c>
      <c r="AE69" s="3">
        <f t="shared" ref="AE69:AE100" si="22">IF(R69&lt;AB69, 0, AC69)</f>
        <v>2.7000000000000579E-2</v>
      </c>
      <c r="AF69" s="3">
        <f t="shared" si="11"/>
        <v>65.248356617461539</v>
      </c>
      <c r="AG69" s="14">
        <f t="shared" ref="AG69:AG100" si="23">1781-132.74*P69+116.6*Q69-69.41*U69+101.62*Y69</f>
        <v>1074.52549</v>
      </c>
      <c r="AH69" s="14">
        <f t="shared" ref="AH69:AH100" si="24">19.209*EXP(1.438*R69)</f>
        <v>436.46793760091742</v>
      </c>
      <c r="AI69" s="14">
        <f t="shared" si="8"/>
        <v>4.3646793760091747</v>
      </c>
      <c r="AJ69" s="14">
        <f t="shared" ref="AJ69:AJ100" si="25">751.95-0.4*AG69-278000/AG69-9.184*R69</f>
        <v>43.473305133093177</v>
      </c>
      <c r="AK69" s="3">
        <v>-0.68762499128622068</v>
      </c>
      <c r="AL69" s="3">
        <v>4.1298014379561483</v>
      </c>
    </row>
    <row r="70" spans="1:38">
      <c r="A70" s="2" t="s">
        <v>85</v>
      </c>
      <c r="B70" s="2" t="s">
        <v>194</v>
      </c>
      <c r="C70" s="3">
        <v>38.89</v>
      </c>
      <c r="D70" s="3">
        <v>6.11</v>
      </c>
      <c r="E70" s="3">
        <v>12.21</v>
      </c>
      <c r="F70" s="3">
        <v>0</v>
      </c>
      <c r="G70" s="3">
        <v>12.18</v>
      </c>
      <c r="H70" s="3">
        <v>0.14000000000000001</v>
      </c>
      <c r="I70" s="3">
        <v>11.45</v>
      </c>
      <c r="J70" s="3">
        <v>11.74</v>
      </c>
      <c r="K70" s="3">
        <v>3.02</v>
      </c>
      <c r="L70" s="3">
        <v>1.1000000000000001</v>
      </c>
      <c r="M70" s="3">
        <v>96.84</v>
      </c>
      <c r="N70" s="13">
        <f t="shared" si="9"/>
        <v>62.625303703405976</v>
      </c>
      <c r="O70" s="2">
        <v>23</v>
      </c>
      <c r="P70" s="3">
        <v>5.8789999999999996</v>
      </c>
      <c r="Q70" s="3">
        <v>0.69499999999999995</v>
      </c>
      <c r="R70" s="3">
        <v>2.1760000000000002</v>
      </c>
      <c r="S70" s="3">
        <v>0</v>
      </c>
      <c r="T70" s="3">
        <v>0</v>
      </c>
      <c r="U70" s="3">
        <v>1.54</v>
      </c>
      <c r="V70" s="3">
        <v>1.7999999999999999E-2</v>
      </c>
      <c r="W70" s="3">
        <v>2.58</v>
      </c>
      <c r="X70" s="3">
        <v>1.9019999999999999</v>
      </c>
      <c r="Y70" s="3">
        <v>0.88500000000000001</v>
      </c>
      <c r="Z70" s="3">
        <v>0.21199999999999999</v>
      </c>
      <c r="AA70" s="3">
        <v>15.887</v>
      </c>
      <c r="AB70" s="3">
        <f t="shared" si="19"/>
        <v>2.1210000000000004</v>
      </c>
      <c r="AC70" s="3">
        <f t="shared" si="20"/>
        <v>5.4999999999999716E-2</v>
      </c>
      <c r="AD70" s="3">
        <f t="shared" si="21"/>
        <v>2.1210000000000004</v>
      </c>
      <c r="AE70" s="3">
        <f t="shared" si="22"/>
        <v>5.4999999999999716E-2</v>
      </c>
      <c r="AF70" s="3">
        <f t="shared" si="11"/>
        <v>62.625303703405976</v>
      </c>
      <c r="AG70" s="14">
        <f t="shared" si="23"/>
        <v>1064.70084</v>
      </c>
      <c r="AH70" s="14">
        <f t="shared" si="24"/>
        <v>438.98573542265297</v>
      </c>
      <c r="AI70" s="14">
        <f t="shared" ref="AI70:AI133" si="26">AH70/100</f>
        <v>4.38985735422653</v>
      </c>
      <c r="AJ70" s="14">
        <f t="shared" si="25"/>
        <v>44.979071048385073</v>
      </c>
      <c r="AK70" s="3">
        <v>-0.85134323228426467</v>
      </c>
      <c r="AL70" s="3">
        <v>4.1592163470637438</v>
      </c>
    </row>
    <row r="71" spans="1:38">
      <c r="A71" s="2" t="s">
        <v>86</v>
      </c>
      <c r="B71" s="2" t="s">
        <v>194</v>
      </c>
      <c r="C71" s="3">
        <v>39.229999999999997</v>
      </c>
      <c r="D71" s="3">
        <v>5.55</v>
      </c>
      <c r="E71" s="3">
        <v>12.26</v>
      </c>
      <c r="F71" s="3">
        <v>0.01</v>
      </c>
      <c r="G71" s="3">
        <v>13.42</v>
      </c>
      <c r="H71" s="3">
        <v>0.17</v>
      </c>
      <c r="I71" s="3">
        <v>11</v>
      </c>
      <c r="J71" s="3">
        <v>11.34</v>
      </c>
      <c r="K71" s="3">
        <v>3.21</v>
      </c>
      <c r="L71" s="3">
        <v>1.0900000000000001</v>
      </c>
      <c r="M71" s="3">
        <v>97.28</v>
      </c>
      <c r="N71" s="13">
        <f t="shared" ref="N71:N134" si="27">100*(I71/40.31)/(I71/40.31+G71/71.85)</f>
        <v>59.366329500066918</v>
      </c>
      <c r="O71" s="2">
        <v>23</v>
      </c>
      <c r="P71" s="3">
        <v>5.9279999999999999</v>
      </c>
      <c r="Q71" s="3">
        <v>0.63100000000000001</v>
      </c>
      <c r="R71" s="3">
        <v>2.1840000000000002</v>
      </c>
      <c r="S71" s="3">
        <v>1E-3</v>
      </c>
      <c r="T71" s="3">
        <v>0</v>
      </c>
      <c r="U71" s="3">
        <v>1.696</v>
      </c>
      <c r="V71" s="3">
        <v>2.1999999999999999E-2</v>
      </c>
      <c r="W71" s="3">
        <v>2.4769999999999999</v>
      </c>
      <c r="X71" s="3">
        <v>1.8360000000000001</v>
      </c>
      <c r="Y71" s="3">
        <v>0.94</v>
      </c>
      <c r="Z71" s="3">
        <v>0.21</v>
      </c>
      <c r="AA71" s="3">
        <v>15.925000000000001</v>
      </c>
      <c r="AB71" s="3">
        <f t="shared" si="19"/>
        <v>2.0720000000000001</v>
      </c>
      <c r="AC71" s="3">
        <f t="shared" si="20"/>
        <v>0.1120000000000001</v>
      </c>
      <c r="AD71" s="3">
        <f t="shared" si="21"/>
        <v>2.0720000000000001</v>
      </c>
      <c r="AE71" s="3">
        <f t="shared" si="22"/>
        <v>0.1120000000000001</v>
      </c>
      <c r="AF71" s="3">
        <f t="shared" si="11"/>
        <v>59.366329500066918</v>
      </c>
      <c r="AG71" s="14">
        <f t="shared" si="23"/>
        <v>1045.4953199999998</v>
      </c>
      <c r="AH71" s="14">
        <f t="shared" si="24"/>
        <v>444.06498716255203</v>
      </c>
      <c r="AI71" s="14">
        <f t="shared" si="26"/>
        <v>4.4406498716255207</v>
      </c>
      <c r="AJ71" s="14">
        <f t="shared" si="25"/>
        <v>47.791343188418253</v>
      </c>
      <c r="AK71" s="3">
        <v>-0.81901755574567581</v>
      </c>
      <c r="AL71" s="3">
        <v>4.1763830703019256</v>
      </c>
    </row>
    <row r="72" spans="1:38">
      <c r="A72" s="2" t="s">
        <v>87</v>
      </c>
      <c r="B72" s="2" t="s">
        <v>194</v>
      </c>
      <c r="C72" s="3">
        <v>39.130000000000003</v>
      </c>
      <c r="D72" s="3">
        <v>5.46</v>
      </c>
      <c r="E72" s="3">
        <v>12.36</v>
      </c>
      <c r="F72" s="3">
        <v>0</v>
      </c>
      <c r="G72" s="3">
        <v>13.13</v>
      </c>
      <c r="H72" s="3">
        <v>0.17</v>
      </c>
      <c r="I72" s="3">
        <v>11.02</v>
      </c>
      <c r="J72" s="3">
        <v>11.43</v>
      </c>
      <c r="K72" s="3">
        <v>3.32</v>
      </c>
      <c r="L72" s="3">
        <v>1.02</v>
      </c>
      <c r="M72" s="3">
        <v>97.04</v>
      </c>
      <c r="N72" s="13">
        <f t="shared" si="27"/>
        <v>59.935855923887623</v>
      </c>
      <c r="O72" s="2">
        <v>23</v>
      </c>
      <c r="P72" s="3">
        <v>5.9210000000000003</v>
      </c>
      <c r="Q72" s="3">
        <v>0.621</v>
      </c>
      <c r="R72" s="3">
        <v>2.2050000000000001</v>
      </c>
      <c r="S72" s="3">
        <v>0</v>
      </c>
      <c r="T72" s="3">
        <v>0</v>
      </c>
      <c r="U72" s="3">
        <v>1.6619999999999999</v>
      </c>
      <c r="V72" s="3">
        <v>2.1999999999999999E-2</v>
      </c>
      <c r="W72" s="3">
        <v>2.4849999999999999</v>
      </c>
      <c r="X72" s="3">
        <v>1.853</v>
      </c>
      <c r="Y72" s="3">
        <v>0.97399999999999998</v>
      </c>
      <c r="Z72" s="3">
        <v>0.19700000000000001</v>
      </c>
      <c r="AA72" s="3">
        <v>15.941000000000001</v>
      </c>
      <c r="AB72" s="3">
        <f t="shared" si="19"/>
        <v>2.0789999999999997</v>
      </c>
      <c r="AC72" s="3">
        <f t="shared" si="20"/>
        <v>0.12600000000000033</v>
      </c>
      <c r="AD72" s="3">
        <f t="shared" si="21"/>
        <v>2.0789999999999997</v>
      </c>
      <c r="AE72" s="3">
        <f t="shared" si="22"/>
        <v>0.12600000000000033</v>
      </c>
      <c r="AF72" s="3">
        <f t="shared" si="11"/>
        <v>59.935855923887623</v>
      </c>
      <c r="AG72" s="14">
        <f t="shared" si="23"/>
        <v>1051.0735199999999</v>
      </c>
      <c r="AH72" s="14">
        <f t="shared" si="24"/>
        <v>457.67939094022864</v>
      </c>
      <c r="AI72" s="14">
        <f t="shared" si="26"/>
        <v>4.5767939094022863</v>
      </c>
      <c r="AJ72" s="14">
        <f t="shared" si="25"/>
        <v>46.778383336105264</v>
      </c>
      <c r="AK72" s="3">
        <v>-0.84884120931419638</v>
      </c>
      <c r="AL72" s="3">
        <v>4.4608260155987427</v>
      </c>
    </row>
    <row r="73" spans="1:38">
      <c r="A73" s="2" t="s">
        <v>88</v>
      </c>
      <c r="B73" s="2" t="s">
        <v>194</v>
      </c>
      <c r="C73" s="3">
        <v>39.43</v>
      </c>
      <c r="D73" s="3">
        <v>5.55</v>
      </c>
      <c r="E73" s="3">
        <v>12.02</v>
      </c>
      <c r="F73" s="3">
        <v>0</v>
      </c>
      <c r="G73" s="3">
        <v>13.23</v>
      </c>
      <c r="H73" s="3">
        <v>0.15</v>
      </c>
      <c r="I73" s="3">
        <v>11.1</v>
      </c>
      <c r="J73" s="3">
        <v>11.48</v>
      </c>
      <c r="K73" s="3">
        <v>3.24</v>
      </c>
      <c r="L73" s="3">
        <v>1.07</v>
      </c>
      <c r="M73" s="3">
        <v>97.27</v>
      </c>
      <c r="N73" s="13">
        <f t="shared" si="27"/>
        <v>59.927355453108689</v>
      </c>
      <c r="O73" s="2">
        <v>23</v>
      </c>
      <c r="P73" s="3">
        <v>5.9539999999999997</v>
      </c>
      <c r="Q73" s="3">
        <v>0.63</v>
      </c>
      <c r="R73" s="3">
        <v>2.14</v>
      </c>
      <c r="S73" s="3">
        <v>0</v>
      </c>
      <c r="T73" s="3">
        <v>0</v>
      </c>
      <c r="U73" s="3">
        <v>1.671</v>
      </c>
      <c r="V73" s="3">
        <v>1.9E-2</v>
      </c>
      <c r="W73" s="3">
        <v>2.4980000000000002</v>
      </c>
      <c r="X73" s="3">
        <v>1.857</v>
      </c>
      <c r="Y73" s="3">
        <v>0.94899999999999995</v>
      </c>
      <c r="Z73" s="3">
        <v>0.20599999999999999</v>
      </c>
      <c r="AA73" s="3">
        <v>15.923999999999999</v>
      </c>
      <c r="AB73" s="3">
        <f t="shared" si="19"/>
        <v>2.0460000000000003</v>
      </c>
      <c r="AC73" s="3">
        <f t="shared" si="20"/>
        <v>9.3999999999999861E-2</v>
      </c>
      <c r="AD73" s="3">
        <f t="shared" si="21"/>
        <v>2.0460000000000003</v>
      </c>
      <c r="AE73" s="3">
        <f t="shared" si="22"/>
        <v>9.3999999999999861E-2</v>
      </c>
      <c r="AF73" s="3">
        <f t="shared" si="11"/>
        <v>59.927355453108689</v>
      </c>
      <c r="AG73" s="14">
        <f t="shared" si="23"/>
        <v>1044.5773099999999</v>
      </c>
      <c r="AH73" s="14">
        <f t="shared" si="24"/>
        <v>416.83852608994158</v>
      </c>
      <c r="AI73" s="14">
        <f t="shared" si="26"/>
        <v>4.1683852608994156</v>
      </c>
      <c r="AJ73" s="14">
        <f t="shared" si="25"/>
        <v>48.328958893028222</v>
      </c>
      <c r="AK73" s="3">
        <v>-0.79930663052453355</v>
      </c>
      <c r="AL73" s="3">
        <v>4.1406145699336001</v>
      </c>
    </row>
    <row r="74" spans="1:38">
      <c r="A74" s="2" t="s">
        <v>89</v>
      </c>
      <c r="B74" s="2" t="s">
        <v>194</v>
      </c>
      <c r="C74" s="3">
        <v>38.35</v>
      </c>
      <c r="D74" s="3">
        <v>6.66</v>
      </c>
      <c r="E74" s="3">
        <v>12.17</v>
      </c>
      <c r="F74" s="3">
        <v>0.02</v>
      </c>
      <c r="G74" s="3">
        <v>10.93</v>
      </c>
      <c r="H74" s="3">
        <v>0.11</v>
      </c>
      <c r="I74" s="3">
        <v>12.26</v>
      </c>
      <c r="J74" s="3">
        <v>11.68</v>
      </c>
      <c r="K74" s="3">
        <v>3.1</v>
      </c>
      <c r="L74" s="3">
        <v>0.97</v>
      </c>
      <c r="M74" s="3">
        <v>96.25</v>
      </c>
      <c r="N74" s="13">
        <f t="shared" si="27"/>
        <v>66.659210319906776</v>
      </c>
      <c r="O74" s="2">
        <v>23</v>
      </c>
      <c r="P74" s="3">
        <v>5.806</v>
      </c>
      <c r="Q74" s="3">
        <v>0.75800000000000001</v>
      </c>
      <c r="R74" s="3">
        <v>2.1720000000000002</v>
      </c>
      <c r="S74" s="3">
        <v>2E-3</v>
      </c>
      <c r="T74" s="3">
        <v>0</v>
      </c>
      <c r="U74" s="3">
        <v>1.3839999999999999</v>
      </c>
      <c r="V74" s="3">
        <v>1.4E-2</v>
      </c>
      <c r="W74" s="3">
        <v>2.766</v>
      </c>
      <c r="X74" s="3">
        <v>1.895</v>
      </c>
      <c r="Y74" s="3">
        <v>0.91</v>
      </c>
      <c r="Z74" s="3">
        <v>0.187</v>
      </c>
      <c r="AA74" s="3">
        <v>15.897</v>
      </c>
      <c r="AB74" s="3">
        <f t="shared" si="19"/>
        <v>2.194</v>
      </c>
      <c r="AC74" s="3">
        <f t="shared" si="20"/>
        <v>-2.1999999999999797E-2</v>
      </c>
      <c r="AD74" s="3">
        <f t="shared" si="21"/>
        <v>2.1720000000000002</v>
      </c>
      <c r="AE74" s="3">
        <f t="shared" si="22"/>
        <v>0</v>
      </c>
      <c r="AF74" s="3">
        <f t="shared" si="11"/>
        <v>66.659210319906776</v>
      </c>
      <c r="AG74" s="14">
        <f t="shared" si="23"/>
        <v>1095.1051199999999</v>
      </c>
      <c r="AH74" s="14">
        <f t="shared" si="24"/>
        <v>436.46793760091742</v>
      </c>
      <c r="AI74" s="14">
        <f t="shared" si="26"/>
        <v>4.3646793760091747</v>
      </c>
      <c r="AJ74" s="14">
        <f t="shared" si="25"/>
        <v>40.103395724381684</v>
      </c>
      <c r="AK74" s="3">
        <v>-0.72928996061890672</v>
      </c>
      <c r="AL74" s="3">
        <v>3.7002898031540119</v>
      </c>
    </row>
    <row r="75" spans="1:38">
      <c r="A75" s="2" t="s">
        <v>90</v>
      </c>
      <c r="B75" s="2" t="s">
        <v>194</v>
      </c>
      <c r="C75" s="3">
        <v>37.76</v>
      </c>
      <c r="D75" s="3">
        <v>6.83</v>
      </c>
      <c r="E75" s="3">
        <v>12.46</v>
      </c>
      <c r="F75" s="3">
        <v>0.02</v>
      </c>
      <c r="G75" s="3">
        <v>11.53</v>
      </c>
      <c r="H75" s="3">
        <v>0.15</v>
      </c>
      <c r="I75" s="3">
        <v>11.47</v>
      </c>
      <c r="J75" s="3">
        <v>11.84</v>
      </c>
      <c r="K75" s="3">
        <v>3.08</v>
      </c>
      <c r="L75" s="3">
        <v>1.07</v>
      </c>
      <c r="M75" s="3">
        <v>96.21</v>
      </c>
      <c r="N75" s="13">
        <f t="shared" si="27"/>
        <v>63.940062400796712</v>
      </c>
      <c r="O75" s="2">
        <v>23</v>
      </c>
      <c r="P75" s="3">
        <v>5.7489999999999997</v>
      </c>
      <c r="Q75" s="3">
        <v>0.78200000000000003</v>
      </c>
      <c r="R75" s="3">
        <v>2.2360000000000002</v>
      </c>
      <c r="S75" s="3">
        <v>2E-3</v>
      </c>
      <c r="T75" s="3">
        <v>0</v>
      </c>
      <c r="U75" s="3">
        <v>1.468</v>
      </c>
      <c r="V75" s="3">
        <v>1.9E-2</v>
      </c>
      <c r="W75" s="3">
        <v>2.6030000000000002</v>
      </c>
      <c r="X75" s="3">
        <v>1.931</v>
      </c>
      <c r="Y75" s="3">
        <v>0.90900000000000003</v>
      </c>
      <c r="Z75" s="3">
        <v>0.20799999999999999</v>
      </c>
      <c r="AA75" s="3">
        <v>15.907999999999999</v>
      </c>
      <c r="AB75" s="3">
        <f t="shared" si="19"/>
        <v>2.2510000000000003</v>
      </c>
      <c r="AC75" s="3">
        <f t="shared" si="20"/>
        <v>-1.5000000000000124E-2</v>
      </c>
      <c r="AD75" s="3">
        <f t="shared" si="21"/>
        <v>2.2360000000000002</v>
      </c>
      <c r="AE75" s="3">
        <f t="shared" si="22"/>
        <v>0</v>
      </c>
      <c r="AF75" s="3">
        <f t="shared" si="11"/>
        <v>63.940062400796712</v>
      </c>
      <c r="AG75" s="14">
        <f t="shared" si="23"/>
        <v>1099.5376400000002</v>
      </c>
      <c r="AH75" s="14">
        <f t="shared" si="24"/>
        <v>478.54340589578806</v>
      </c>
      <c r="AI75" s="14">
        <f t="shared" si="26"/>
        <v>4.7854340589578808</v>
      </c>
      <c r="AJ75" s="14">
        <f t="shared" si="25"/>
        <v>38.765974438067225</v>
      </c>
      <c r="AK75" s="3">
        <v>-1.0931287294731129</v>
      </c>
      <c r="AL75" s="3">
        <v>4.0406537737020507</v>
      </c>
    </row>
    <row r="76" spans="1:38">
      <c r="A76" s="2" t="s">
        <v>91</v>
      </c>
      <c r="B76" s="2" t="s">
        <v>194</v>
      </c>
      <c r="C76" s="3">
        <v>38.01</v>
      </c>
      <c r="D76" s="3">
        <v>6.62</v>
      </c>
      <c r="E76" s="3">
        <v>12.54</v>
      </c>
      <c r="F76" s="3">
        <v>0</v>
      </c>
      <c r="G76" s="3">
        <v>11.75</v>
      </c>
      <c r="H76" s="3">
        <v>0.09</v>
      </c>
      <c r="I76" s="3">
        <v>11.32</v>
      </c>
      <c r="J76" s="3">
        <v>11.75</v>
      </c>
      <c r="K76" s="3">
        <v>2.89</v>
      </c>
      <c r="L76" s="3">
        <v>1.03</v>
      </c>
      <c r="M76" s="3">
        <v>96</v>
      </c>
      <c r="N76" s="13">
        <f t="shared" si="27"/>
        <v>63.197497716561465</v>
      </c>
      <c r="O76" s="2">
        <v>23</v>
      </c>
      <c r="P76" s="3">
        <v>5.7910000000000004</v>
      </c>
      <c r="Q76" s="3">
        <v>0.75800000000000001</v>
      </c>
      <c r="R76" s="3">
        <v>2.2519999999999998</v>
      </c>
      <c r="S76" s="3">
        <v>0</v>
      </c>
      <c r="T76" s="3">
        <v>0</v>
      </c>
      <c r="U76" s="3">
        <v>1.4970000000000001</v>
      </c>
      <c r="V76" s="3">
        <v>1.2E-2</v>
      </c>
      <c r="W76" s="3">
        <v>2.57</v>
      </c>
      <c r="X76" s="3">
        <v>1.9179999999999999</v>
      </c>
      <c r="Y76" s="3">
        <v>0.85399999999999998</v>
      </c>
      <c r="Z76" s="3">
        <v>0.2</v>
      </c>
      <c r="AA76" s="3">
        <v>15.852</v>
      </c>
      <c r="AB76" s="3">
        <f t="shared" si="19"/>
        <v>2.2089999999999996</v>
      </c>
      <c r="AC76" s="3">
        <f t="shared" si="20"/>
        <v>4.3000000000000149E-2</v>
      </c>
      <c r="AD76" s="3">
        <f t="shared" si="21"/>
        <v>2.2089999999999996</v>
      </c>
      <c r="AE76" s="3">
        <f t="shared" si="22"/>
        <v>4.3000000000000149E-2</v>
      </c>
      <c r="AF76" s="3">
        <f t="shared" si="11"/>
        <v>63.197497716561465</v>
      </c>
      <c r="AG76" s="14">
        <f t="shared" si="23"/>
        <v>1083.5621699999999</v>
      </c>
      <c r="AH76" s="14">
        <f t="shared" si="24"/>
        <v>489.68137240943184</v>
      </c>
      <c r="AI76" s="14">
        <f t="shared" si="26"/>
        <v>4.8968137240943186</v>
      </c>
      <c r="AJ76" s="14">
        <f t="shared" si="25"/>
        <v>41.281573791596941</v>
      </c>
      <c r="AK76" s="3">
        <v>-1.0397355311671319</v>
      </c>
      <c r="AL76" s="3">
        <v>4.5297067198076073</v>
      </c>
    </row>
    <row r="77" spans="1:38">
      <c r="A77" s="2" t="s">
        <v>92</v>
      </c>
      <c r="B77" s="2" t="s">
        <v>194</v>
      </c>
      <c r="C77" s="3">
        <v>39.119999999999997</v>
      </c>
      <c r="D77" s="3">
        <v>5.37</v>
      </c>
      <c r="E77" s="3">
        <v>11.99</v>
      </c>
      <c r="F77" s="3">
        <v>0</v>
      </c>
      <c r="G77" s="3">
        <v>12.82</v>
      </c>
      <c r="H77" s="3">
        <v>0.18</v>
      </c>
      <c r="I77" s="3">
        <v>11.01</v>
      </c>
      <c r="J77" s="3">
        <v>11.41</v>
      </c>
      <c r="K77" s="3">
        <v>3.21</v>
      </c>
      <c r="L77" s="3">
        <v>1.1200000000000001</v>
      </c>
      <c r="M77" s="3">
        <v>96.23</v>
      </c>
      <c r="N77" s="13">
        <f t="shared" si="27"/>
        <v>60.486517224127944</v>
      </c>
      <c r="O77" s="2">
        <v>23</v>
      </c>
      <c r="P77" s="3">
        <v>5.9640000000000004</v>
      </c>
      <c r="Q77" s="3">
        <v>0.61599999999999999</v>
      </c>
      <c r="R77" s="3">
        <v>2.1549999999999998</v>
      </c>
      <c r="S77" s="3">
        <v>0</v>
      </c>
      <c r="T77" s="3">
        <v>0</v>
      </c>
      <c r="U77" s="3">
        <v>1.635</v>
      </c>
      <c r="V77" s="3">
        <v>2.3E-2</v>
      </c>
      <c r="W77" s="3">
        <v>2.5019999999999998</v>
      </c>
      <c r="X77" s="3">
        <v>1.8640000000000001</v>
      </c>
      <c r="Y77" s="3">
        <v>0.94899999999999995</v>
      </c>
      <c r="Z77" s="3">
        <v>0.218</v>
      </c>
      <c r="AA77" s="3">
        <v>15.926</v>
      </c>
      <c r="AB77" s="3">
        <f t="shared" si="19"/>
        <v>2.0359999999999996</v>
      </c>
      <c r="AC77" s="3">
        <f t="shared" si="20"/>
        <v>0.11900000000000022</v>
      </c>
      <c r="AD77" s="3">
        <f t="shared" si="21"/>
        <v>2.0359999999999996</v>
      </c>
      <c r="AE77" s="3">
        <f t="shared" si="22"/>
        <v>0.11900000000000022</v>
      </c>
      <c r="AF77" s="3">
        <f t="shared" si="11"/>
        <v>60.486517224127944</v>
      </c>
      <c r="AG77" s="14">
        <f t="shared" si="23"/>
        <v>1044.1162699999998</v>
      </c>
      <c r="AH77" s="14">
        <f t="shared" si="24"/>
        <v>425.92740425679744</v>
      </c>
      <c r="AI77" s="14">
        <f t="shared" si="26"/>
        <v>4.2592740425679745</v>
      </c>
      <c r="AJ77" s="14">
        <f t="shared" si="25"/>
        <v>48.258099718132428</v>
      </c>
      <c r="AK77" s="3">
        <v>-0.79265178199556985</v>
      </c>
      <c r="AL77" s="3">
        <v>4.2208451963719584</v>
      </c>
    </row>
    <row r="78" spans="1:38">
      <c r="A78" s="2" t="s">
        <v>93</v>
      </c>
      <c r="B78" s="2" t="s">
        <v>194</v>
      </c>
      <c r="C78" s="3">
        <v>39.549999999999997</v>
      </c>
      <c r="D78" s="3">
        <v>4.4400000000000004</v>
      </c>
      <c r="E78" s="3">
        <v>11.95</v>
      </c>
      <c r="F78" s="3">
        <v>0</v>
      </c>
      <c r="G78" s="3">
        <v>15.55</v>
      </c>
      <c r="H78" s="3">
        <v>0.22</v>
      </c>
      <c r="I78" s="3">
        <v>10.029999999999999</v>
      </c>
      <c r="J78" s="3">
        <v>11.21</v>
      </c>
      <c r="K78" s="3">
        <v>3.41</v>
      </c>
      <c r="L78" s="3">
        <v>1.1100000000000001</v>
      </c>
      <c r="M78" s="3">
        <v>97.47</v>
      </c>
      <c r="N78" s="13">
        <f t="shared" si="27"/>
        <v>53.481880196753032</v>
      </c>
      <c r="O78" s="2">
        <v>23</v>
      </c>
      <c r="P78" s="3">
        <v>6.0209999999999999</v>
      </c>
      <c r="Q78" s="3">
        <v>0.50800000000000001</v>
      </c>
      <c r="R78" s="3">
        <v>2.145</v>
      </c>
      <c r="S78" s="3">
        <v>0</v>
      </c>
      <c r="T78" s="3">
        <v>0</v>
      </c>
      <c r="U78" s="3">
        <v>1.98</v>
      </c>
      <c r="V78" s="3">
        <v>2.8000000000000001E-2</v>
      </c>
      <c r="W78" s="3">
        <v>2.2759999999999998</v>
      </c>
      <c r="X78" s="3">
        <v>1.829</v>
      </c>
      <c r="Y78" s="3">
        <v>1.0069999999999999</v>
      </c>
      <c r="Z78" s="3">
        <v>0.216</v>
      </c>
      <c r="AA78" s="3">
        <v>16.009</v>
      </c>
      <c r="AB78" s="3">
        <f t="shared" si="19"/>
        <v>1.9790000000000001</v>
      </c>
      <c r="AC78" s="3">
        <f t="shared" si="20"/>
        <v>0.16599999999999993</v>
      </c>
      <c r="AD78" s="3">
        <f t="shared" si="21"/>
        <v>1.9790000000000001</v>
      </c>
      <c r="AE78" s="3">
        <f t="shared" si="22"/>
        <v>0.16599999999999993</v>
      </c>
      <c r="AF78" s="3">
        <f>100*(I78/40.31)/(I78/40.31+G78/71.85)</f>
        <v>53.481880196753032</v>
      </c>
      <c r="AG78" s="14">
        <f t="shared" si="23"/>
        <v>1005.9047999999999</v>
      </c>
      <c r="AH78" s="14">
        <f t="shared" si="24"/>
        <v>419.84639542487218</v>
      </c>
      <c r="AI78" s="14">
        <f t="shared" si="26"/>
        <v>4.1984639542487221</v>
      </c>
      <c r="AJ78" s="14">
        <f t="shared" si="25"/>
        <v>53.520298366525367</v>
      </c>
      <c r="AK78" s="3">
        <v>-0.82622355446415341</v>
      </c>
      <c r="AL78" s="3">
        <v>4.3043474524888836</v>
      </c>
    </row>
    <row r="79" spans="1:38">
      <c r="A79" s="2" t="s">
        <v>94</v>
      </c>
      <c r="B79" s="2" t="s">
        <v>194</v>
      </c>
      <c r="C79" s="3">
        <v>39.54</v>
      </c>
      <c r="D79" s="3">
        <v>5.13</v>
      </c>
      <c r="E79" s="3">
        <v>11.99</v>
      </c>
      <c r="F79" s="3">
        <v>0.01</v>
      </c>
      <c r="G79" s="3">
        <v>14.96</v>
      </c>
      <c r="H79" s="3">
        <v>0.2</v>
      </c>
      <c r="I79" s="3">
        <v>10.14</v>
      </c>
      <c r="J79" s="3">
        <v>11.59</v>
      </c>
      <c r="K79" s="3">
        <v>3.35</v>
      </c>
      <c r="L79" s="3">
        <v>1.1200000000000001</v>
      </c>
      <c r="M79" s="3">
        <v>98.03</v>
      </c>
      <c r="N79" s="13">
        <f t="shared" si="27"/>
        <v>54.713191667806903</v>
      </c>
      <c r="O79" s="2">
        <v>23</v>
      </c>
      <c r="P79" s="3">
        <v>5.976</v>
      </c>
      <c r="Q79" s="3">
        <v>0.58299999999999996</v>
      </c>
      <c r="R79" s="3">
        <v>2.1360000000000001</v>
      </c>
      <c r="S79" s="3">
        <v>1E-3</v>
      </c>
      <c r="T79" s="3">
        <v>0</v>
      </c>
      <c r="U79" s="3">
        <v>1.891</v>
      </c>
      <c r="V79" s="3">
        <v>2.5999999999999999E-2</v>
      </c>
      <c r="W79" s="3">
        <v>2.2839999999999998</v>
      </c>
      <c r="X79" s="3">
        <v>1.877</v>
      </c>
      <c r="Y79" s="3">
        <v>0.98199999999999998</v>
      </c>
      <c r="Z79" s="3">
        <v>0.216</v>
      </c>
      <c r="AA79" s="3">
        <v>15.971</v>
      </c>
      <c r="AB79" s="3">
        <f t="shared" si="19"/>
        <v>2.024</v>
      </c>
      <c r="AC79" s="3">
        <f t="shared" si="20"/>
        <v>0.1120000000000001</v>
      </c>
      <c r="AD79" s="3">
        <f t="shared" si="21"/>
        <v>2.024</v>
      </c>
      <c r="AE79" s="3">
        <f t="shared" si="22"/>
        <v>0.1120000000000001</v>
      </c>
      <c r="AF79" s="3">
        <f t="shared" ref="AF79:AF118" si="28">100*(I79/40.31)/(I79/40.31+G79/71.85)</f>
        <v>54.713191667806903</v>
      </c>
      <c r="AG79" s="14">
        <f t="shared" si="23"/>
        <v>1024.2600899999998</v>
      </c>
      <c r="AH79" s="14">
        <f t="shared" si="24"/>
        <v>414.44775334195185</v>
      </c>
      <c r="AI79" s="14">
        <f t="shared" si="26"/>
        <v>4.1444775334195185</v>
      </c>
      <c r="AJ79" s="14">
        <f t="shared" si="25"/>
        <v>51.213502930690836</v>
      </c>
      <c r="AK79" s="3">
        <v>-1.025350460599082</v>
      </c>
      <c r="AL79" s="3">
        <v>4.3909385721507306</v>
      </c>
    </row>
    <row r="80" spans="1:38">
      <c r="A80" s="2" t="s">
        <v>95</v>
      </c>
      <c r="B80" s="2" t="s">
        <v>194</v>
      </c>
      <c r="C80" s="3">
        <v>39.549999999999997</v>
      </c>
      <c r="D80" s="3">
        <v>5.72</v>
      </c>
      <c r="E80" s="3">
        <v>12.09</v>
      </c>
      <c r="F80" s="3">
        <v>0</v>
      </c>
      <c r="G80" s="3">
        <v>14.21</v>
      </c>
      <c r="H80" s="3">
        <v>0.2</v>
      </c>
      <c r="I80" s="3">
        <v>10.42</v>
      </c>
      <c r="J80" s="3">
        <v>11.66</v>
      </c>
      <c r="K80" s="3">
        <v>3.19</v>
      </c>
      <c r="L80" s="3">
        <v>0.99</v>
      </c>
      <c r="M80" s="3">
        <v>98.03</v>
      </c>
      <c r="N80" s="13">
        <f t="shared" si="27"/>
        <v>56.654342877591752</v>
      </c>
      <c r="O80" s="2">
        <v>23</v>
      </c>
      <c r="P80" s="3">
        <v>5.95</v>
      </c>
      <c r="Q80" s="3">
        <v>0.64700000000000002</v>
      </c>
      <c r="R80" s="3">
        <v>2.1440000000000001</v>
      </c>
      <c r="S80" s="3">
        <v>0</v>
      </c>
      <c r="T80" s="3">
        <v>0</v>
      </c>
      <c r="U80" s="3">
        <v>1.788</v>
      </c>
      <c r="V80" s="3">
        <v>2.5000000000000001E-2</v>
      </c>
      <c r="W80" s="3">
        <v>2.3359999999999999</v>
      </c>
      <c r="X80" s="3">
        <v>1.88</v>
      </c>
      <c r="Y80" s="3">
        <v>0.93100000000000005</v>
      </c>
      <c r="Z80" s="3">
        <v>0.19</v>
      </c>
      <c r="AA80" s="3">
        <v>15.891</v>
      </c>
      <c r="AB80" s="3">
        <f t="shared" si="19"/>
        <v>2.0499999999999998</v>
      </c>
      <c r="AC80" s="3">
        <f t="shared" si="20"/>
        <v>9.4000000000000306E-2</v>
      </c>
      <c r="AD80" s="3">
        <f t="shared" si="21"/>
        <v>2.0499999999999998</v>
      </c>
      <c r="AE80" s="3">
        <f t="shared" si="22"/>
        <v>9.4000000000000306E-2</v>
      </c>
      <c r="AF80" s="3">
        <f t="shared" si="28"/>
        <v>56.654342877591752</v>
      </c>
      <c r="AG80" s="14">
        <f t="shared" si="23"/>
        <v>1037.1403399999999</v>
      </c>
      <c r="AH80" s="14">
        <f t="shared" si="24"/>
        <v>419.24309018867785</v>
      </c>
      <c r="AI80" s="14">
        <f t="shared" si="26"/>
        <v>4.1924309018867785</v>
      </c>
      <c r="AJ80" s="14">
        <f t="shared" si="25"/>
        <v>49.358640321198152</v>
      </c>
      <c r="AK80" s="3">
        <v>-1.0714362378192881</v>
      </c>
      <c r="AL80" s="3">
        <v>4.7511146767919916</v>
      </c>
    </row>
    <row r="81" spans="1:38">
      <c r="A81" s="2" t="s">
        <v>96</v>
      </c>
      <c r="B81" s="2" t="s">
        <v>194</v>
      </c>
      <c r="C81" s="3">
        <v>39.340000000000003</v>
      </c>
      <c r="D81" s="3">
        <v>6.09</v>
      </c>
      <c r="E81" s="3">
        <v>12.28</v>
      </c>
      <c r="F81" s="3">
        <v>0.01</v>
      </c>
      <c r="G81" s="3">
        <v>13.1</v>
      </c>
      <c r="H81" s="3">
        <v>0.2</v>
      </c>
      <c r="I81" s="3">
        <v>10.89</v>
      </c>
      <c r="J81" s="3">
        <v>11.72</v>
      </c>
      <c r="K81" s="3">
        <v>3.15</v>
      </c>
      <c r="L81" s="3">
        <v>1.1100000000000001</v>
      </c>
      <c r="M81" s="3">
        <v>97.89</v>
      </c>
      <c r="N81" s="13">
        <f t="shared" si="27"/>
        <v>59.705610231150914</v>
      </c>
      <c r="O81" s="2">
        <v>23</v>
      </c>
      <c r="P81" s="3">
        <v>5.9039999999999999</v>
      </c>
      <c r="Q81" s="3">
        <v>0.68700000000000006</v>
      </c>
      <c r="R81" s="3">
        <v>2.173</v>
      </c>
      <c r="S81" s="3">
        <v>1E-3</v>
      </c>
      <c r="T81" s="3">
        <v>0</v>
      </c>
      <c r="U81" s="3">
        <v>1.6439999999999999</v>
      </c>
      <c r="V81" s="3">
        <v>2.5000000000000001E-2</v>
      </c>
      <c r="W81" s="3">
        <v>2.4359999999999999</v>
      </c>
      <c r="X81" s="3">
        <v>1.885</v>
      </c>
      <c r="Y81" s="3">
        <v>0.91700000000000004</v>
      </c>
      <c r="Z81" s="3">
        <v>0.21299999999999999</v>
      </c>
      <c r="AA81" s="3">
        <v>15.885999999999999</v>
      </c>
      <c r="AB81" s="3">
        <f t="shared" si="19"/>
        <v>2.0960000000000001</v>
      </c>
      <c r="AC81" s="3">
        <f t="shared" si="20"/>
        <v>7.6999999999999957E-2</v>
      </c>
      <c r="AD81" s="3">
        <f t="shared" si="21"/>
        <v>2.0960000000000001</v>
      </c>
      <c r="AE81" s="3">
        <f t="shared" si="22"/>
        <v>7.6999999999999957E-2</v>
      </c>
      <c r="AF81" s="3">
        <f t="shared" si="28"/>
        <v>59.705610231150914</v>
      </c>
      <c r="AG81" s="14">
        <f t="shared" si="23"/>
        <v>1056.4827399999999</v>
      </c>
      <c r="AH81" s="14">
        <f t="shared" si="24"/>
        <v>437.09602998537878</v>
      </c>
      <c r="AI81" s="14">
        <f t="shared" si="26"/>
        <v>4.3709602998537882</v>
      </c>
      <c r="AJ81" s="14">
        <f t="shared" si="25"/>
        <v>46.262786860822096</v>
      </c>
      <c r="AK81" s="3">
        <v>-1.0519490214084679</v>
      </c>
      <c r="AL81" s="3">
        <v>4.4210340823483882</v>
      </c>
    </row>
    <row r="82" spans="1:38">
      <c r="A82" s="2" t="s">
        <v>97</v>
      </c>
      <c r="B82" s="2" t="s">
        <v>194</v>
      </c>
      <c r="C82" s="3">
        <v>38.61</v>
      </c>
      <c r="D82" s="3">
        <v>6.26</v>
      </c>
      <c r="E82" s="3">
        <v>12.31</v>
      </c>
      <c r="F82" s="3">
        <v>0</v>
      </c>
      <c r="G82" s="3">
        <v>13.22</v>
      </c>
      <c r="H82" s="3">
        <v>0.16</v>
      </c>
      <c r="I82" s="3">
        <v>10.93</v>
      </c>
      <c r="J82" s="3">
        <v>11.69</v>
      </c>
      <c r="K82" s="3">
        <v>3.32</v>
      </c>
      <c r="L82" s="3">
        <v>1.0900000000000001</v>
      </c>
      <c r="M82" s="3">
        <v>97.59</v>
      </c>
      <c r="N82" s="13">
        <f t="shared" si="27"/>
        <v>59.574371081217393</v>
      </c>
      <c r="O82" s="2">
        <v>23</v>
      </c>
      <c r="P82" s="3">
        <v>5.83</v>
      </c>
      <c r="Q82" s="3">
        <v>0.71099999999999997</v>
      </c>
      <c r="R82" s="3">
        <v>2.1909999999999998</v>
      </c>
      <c r="S82" s="3">
        <v>0</v>
      </c>
      <c r="T82" s="3">
        <v>0</v>
      </c>
      <c r="U82" s="3">
        <v>1.669</v>
      </c>
      <c r="V82" s="3">
        <v>0.02</v>
      </c>
      <c r="W82" s="3">
        <v>2.46</v>
      </c>
      <c r="X82" s="3">
        <v>1.891</v>
      </c>
      <c r="Y82" s="3">
        <v>0.97199999999999998</v>
      </c>
      <c r="Z82" s="3">
        <v>0.21</v>
      </c>
      <c r="AA82" s="3">
        <v>15.955</v>
      </c>
      <c r="AB82" s="3">
        <f t="shared" si="19"/>
        <v>2.17</v>
      </c>
      <c r="AC82" s="3">
        <f t="shared" si="20"/>
        <v>2.0999999999999908E-2</v>
      </c>
      <c r="AD82" s="3">
        <f t="shared" si="21"/>
        <v>2.17</v>
      </c>
      <c r="AE82" s="3">
        <f t="shared" si="22"/>
        <v>2.0999999999999908E-2</v>
      </c>
      <c r="AF82" s="3">
        <f t="shared" si="28"/>
        <v>59.574371081217393</v>
      </c>
      <c r="AG82" s="14">
        <f t="shared" si="23"/>
        <v>1072.95775</v>
      </c>
      <c r="AH82" s="14">
        <f t="shared" si="24"/>
        <v>448.55751829903522</v>
      </c>
      <c r="AI82" s="14">
        <f t="shared" si="26"/>
        <v>4.4855751829903525</v>
      </c>
      <c r="AJ82" s="14">
        <f t="shared" si="25"/>
        <v>43.547881029853272</v>
      </c>
      <c r="AK82" s="3">
        <v>-1.104491888516778</v>
      </c>
      <c r="AL82" s="3">
        <v>3.9838293741427862</v>
      </c>
    </row>
    <row r="83" spans="1:38">
      <c r="A83" s="2" t="s">
        <v>98</v>
      </c>
      <c r="B83" s="2" t="s">
        <v>194</v>
      </c>
      <c r="C83" s="3">
        <v>39.270000000000003</v>
      </c>
      <c r="D83" s="3">
        <v>5.62</v>
      </c>
      <c r="E83" s="3">
        <v>12.18</v>
      </c>
      <c r="F83" s="3">
        <v>0</v>
      </c>
      <c r="G83" s="3">
        <v>14.15</v>
      </c>
      <c r="H83" s="3">
        <v>0.21</v>
      </c>
      <c r="I83" s="3">
        <v>10.45</v>
      </c>
      <c r="J83" s="3">
        <v>11.61</v>
      </c>
      <c r="K83" s="3">
        <v>3.27</v>
      </c>
      <c r="L83" s="3">
        <v>1.1200000000000001</v>
      </c>
      <c r="M83" s="3">
        <v>97.88</v>
      </c>
      <c r="N83" s="13">
        <f t="shared" si="27"/>
        <v>56.828769492415702</v>
      </c>
      <c r="O83" s="2">
        <v>23</v>
      </c>
      <c r="P83" s="3">
        <v>5.9249999999999998</v>
      </c>
      <c r="Q83" s="3">
        <v>0.63800000000000001</v>
      </c>
      <c r="R83" s="3">
        <v>2.1659999999999999</v>
      </c>
      <c r="S83" s="3">
        <v>0</v>
      </c>
      <c r="T83" s="3">
        <v>0</v>
      </c>
      <c r="U83" s="3">
        <v>1.7849999999999999</v>
      </c>
      <c r="V83" s="3">
        <v>2.7E-2</v>
      </c>
      <c r="W83" s="3">
        <v>2.35</v>
      </c>
      <c r="X83" s="3">
        <v>1.877</v>
      </c>
      <c r="Y83" s="3">
        <v>0.95699999999999996</v>
      </c>
      <c r="Z83" s="3">
        <v>0.216</v>
      </c>
      <c r="AA83" s="3">
        <v>15.94</v>
      </c>
      <c r="AB83" s="3">
        <f t="shared" si="19"/>
        <v>2.0750000000000002</v>
      </c>
      <c r="AC83" s="3">
        <f t="shared" si="20"/>
        <v>9.0999999999999748E-2</v>
      </c>
      <c r="AD83" s="3">
        <f t="shared" si="21"/>
        <v>2.0750000000000002</v>
      </c>
      <c r="AE83" s="3">
        <f t="shared" si="22"/>
        <v>9.0999999999999748E-2</v>
      </c>
      <c r="AF83" s="3">
        <f t="shared" si="28"/>
        <v>56.828769492415702</v>
      </c>
      <c r="AG83" s="14">
        <f t="shared" si="23"/>
        <v>1042.2597899999998</v>
      </c>
      <c r="AH83" s="14">
        <f t="shared" si="24"/>
        <v>432.71829146972743</v>
      </c>
      <c r="AI83" s="14">
        <f t="shared" si="26"/>
        <v>4.327182914697274</v>
      </c>
      <c r="AJ83" s="14">
        <f t="shared" si="25"/>
        <v>48.425414567856066</v>
      </c>
      <c r="AK83" s="3">
        <v>-1.0611493398197731</v>
      </c>
      <c r="AL83" s="3">
        <v>4.353601731859329</v>
      </c>
    </row>
    <row r="84" spans="1:38">
      <c r="A84" s="2" t="s">
        <v>99</v>
      </c>
      <c r="B84" s="2" t="s">
        <v>194</v>
      </c>
      <c r="C84" s="3">
        <v>39.22</v>
      </c>
      <c r="D84" s="3">
        <v>5.65</v>
      </c>
      <c r="E84" s="3">
        <v>12.01</v>
      </c>
      <c r="F84" s="3">
        <v>0.01</v>
      </c>
      <c r="G84" s="3">
        <v>14.35</v>
      </c>
      <c r="H84" s="3">
        <v>0.23</v>
      </c>
      <c r="I84" s="3">
        <v>10.4</v>
      </c>
      <c r="J84" s="3">
        <v>11.57</v>
      </c>
      <c r="K84" s="3">
        <v>3.17</v>
      </c>
      <c r="L84" s="3">
        <v>1.04</v>
      </c>
      <c r="M84" s="3">
        <v>97.65</v>
      </c>
      <c r="N84" s="13">
        <f t="shared" si="27"/>
        <v>56.366182553442982</v>
      </c>
      <c r="O84" s="2">
        <v>23</v>
      </c>
      <c r="P84" s="3">
        <v>5.9340000000000002</v>
      </c>
      <c r="Q84" s="3">
        <v>0.64300000000000002</v>
      </c>
      <c r="R84" s="3">
        <v>2.1419999999999999</v>
      </c>
      <c r="S84" s="3">
        <v>1E-3</v>
      </c>
      <c r="T84" s="3">
        <v>0</v>
      </c>
      <c r="U84" s="3">
        <v>1.8160000000000001</v>
      </c>
      <c r="V84" s="3">
        <v>2.9000000000000001E-2</v>
      </c>
      <c r="W84" s="3">
        <v>2.3450000000000002</v>
      </c>
      <c r="X84" s="3">
        <v>1.8759999999999999</v>
      </c>
      <c r="Y84" s="3">
        <v>0.93</v>
      </c>
      <c r="Z84" s="3">
        <v>0.20100000000000001</v>
      </c>
      <c r="AA84" s="3">
        <v>15.917</v>
      </c>
      <c r="AB84" s="3">
        <f t="shared" si="19"/>
        <v>2.0659999999999998</v>
      </c>
      <c r="AC84" s="3">
        <f t="shared" si="20"/>
        <v>7.6000000000000068E-2</v>
      </c>
      <c r="AD84" s="3">
        <f t="shared" si="21"/>
        <v>2.0659999999999998</v>
      </c>
      <c r="AE84" s="3">
        <f t="shared" si="22"/>
        <v>7.6000000000000068E-2</v>
      </c>
      <c r="AF84" s="3">
        <f t="shared" si="28"/>
        <v>56.366182553442982</v>
      </c>
      <c r="AG84" s="14">
        <f t="shared" si="23"/>
        <v>1036.7526800000001</v>
      </c>
      <c r="AH84" s="14">
        <f t="shared" si="24"/>
        <v>418.03907925891434</v>
      </c>
      <c r="AI84" s="14">
        <f t="shared" si="26"/>
        <v>4.1803907925891437</v>
      </c>
      <c r="AJ84" s="14">
        <f t="shared" si="25"/>
        <v>49.431845699037851</v>
      </c>
      <c r="AK84" s="3">
        <v>-1.031295745514994</v>
      </c>
      <c r="AL84" s="3">
        <v>4.4331472242428402</v>
      </c>
    </row>
    <row r="85" spans="1:38">
      <c r="A85" s="2" t="s">
        <v>100</v>
      </c>
      <c r="B85" s="2" t="s">
        <v>194</v>
      </c>
      <c r="C85" s="3">
        <v>39.200000000000003</v>
      </c>
      <c r="D85" s="3">
        <v>5.46</v>
      </c>
      <c r="E85" s="3">
        <v>12.13</v>
      </c>
      <c r="F85" s="3">
        <v>0</v>
      </c>
      <c r="G85" s="3">
        <v>14.09</v>
      </c>
      <c r="H85" s="3">
        <v>0.2</v>
      </c>
      <c r="I85" s="3">
        <v>10.42</v>
      </c>
      <c r="J85" s="3">
        <v>11.71</v>
      </c>
      <c r="K85" s="3">
        <v>3.12</v>
      </c>
      <c r="L85" s="3">
        <v>1.08</v>
      </c>
      <c r="M85" s="3">
        <v>97.41</v>
      </c>
      <c r="N85" s="13">
        <f t="shared" si="27"/>
        <v>56.862484334234686</v>
      </c>
      <c r="O85" s="2">
        <v>23</v>
      </c>
      <c r="P85" s="3">
        <v>5.9390000000000001</v>
      </c>
      <c r="Q85" s="3">
        <v>0.622</v>
      </c>
      <c r="R85" s="3">
        <v>2.1669999999999998</v>
      </c>
      <c r="S85" s="3">
        <v>0</v>
      </c>
      <c r="T85" s="3">
        <v>0</v>
      </c>
      <c r="U85" s="3">
        <v>1.7849999999999999</v>
      </c>
      <c r="V85" s="3">
        <v>2.5999999999999999E-2</v>
      </c>
      <c r="W85" s="3">
        <v>2.3530000000000002</v>
      </c>
      <c r="X85" s="3">
        <v>1.901</v>
      </c>
      <c r="Y85" s="3">
        <v>0.91700000000000004</v>
      </c>
      <c r="Z85" s="3">
        <v>0.20899999999999999</v>
      </c>
      <c r="AA85" s="3">
        <v>15.917999999999999</v>
      </c>
      <c r="AB85" s="3">
        <f t="shared" si="19"/>
        <v>2.0609999999999999</v>
      </c>
      <c r="AC85" s="3">
        <f t="shared" si="20"/>
        <v>0.10599999999999987</v>
      </c>
      <c r="AD85" s="3">
        <f t="shared" si="21"/>
        <v>2.0609999999999999</v>
      </c>
      <c r="AE85" s="3">
        <f t="shared" si="22"/>
        <v>0.10599999999999987</v>
      </c>
      <c r="AF85" s="3">
        <f t="shared" si="28"/>
        <v>56.862484334234686</v>
      </c>
      <c r="AG85" s="14">
        <f t="shared" si="23"/>
        <v>1034.4710299999999</v>
      </c>
      <c r="AH85" s="14">
        <f t="shared" si="24"/>
        <v>433.34098798435161</v>
      </c>
      <c r="AI85" s="14">
        <f t="shared" si="26"/>
        <v>4.3334098798435159</v>
      </c>
      <c r="AJ85" s="14">
        <f t="shared" si="25"/>
        <v>49.523479823167065</v>
      </c>
      <c r="AK85" s="3">
        <v>-1.012561696489032</v>
      </c>
      <c r="AL85" s="3">
        <v>4.6452945590252934</v>
      </c>
    </row>
    <row r="86" spans="1:38">
      <c r="A86" s="2" t="s">
        <v>101</v>
      </c>
      <c r="B86" s="2" t="s">
        <v>194</v>
      </c>
      <c r="C86" s="3">
        <v>38.78</v>
      </c>
      <c r="D86" s="3">
        <v>6.02</v>
      </c>
      <c r="E86" s="3">
        <v>12.29</v>
      </c>
      <c r="F86" s="3">
        <v>0.02</v>
      </c>
      <c r="G86" s="3">
        <v>13.12</v>
      </c>
      <c r="H86" s="3">
        <v>0.18</v>
      </c>
      <c r="I86" s="3">
        <v>10.8</v>
      </c>
      <c r="J86" s="3">
        <v>11.64</v>
      </c>
      <c r="K86" s="3">
        <v>3.15</v>
      </c>
      <c r="L86" s="3">
        <v>0.98</v>
      </c>
      <c r="M86" s="3">
        <v>96.98</v>
      </c>
      <c r="N86" s="13">
        <f t="shared" si="27"/>
        <v>59.469032082836989</v>
      </c>
      <c r="O86" s="2">
        <v>23</v>
      </c>
      <c r="P86" s="3">
        <v>5.8780000000000001</v>
      </c>
      <c r="Q86" s="3">
        <v>0.68600000000000005</v>
      </c>
      <c r="R86" s="3">
        <v>2.1960000000000002</v>
      </c>
      <c r="S86" s="3">
        <v>2E-3</v>
      </c>
      <c r="T86" s="3">
        <v>0</v>
      </c>
      <c r="U86" s="3">
        <v>1.663</v>
      </c>
      <c r="V86" s="3">
        <v>2.3E-2</v>
      </c>
      <c r="W86" s="3">
        <v>2.44</v>
      </c>
      <c r="X86" s="3">
        <v>1.89</v>
      </c>
      <c r="Y86" s="3">
        <v>0.92600000000000005</v>
      </c>
      <c r="Z86" s="3">
        <v>0.19</v>
      </c>
      <c r="AA86" s="3">
        <v>15.894</v>
      </c>
      <c r="AB86" s="3">
        <f t="shared" si="19"/>
        <v>2.1219999999999999</v>
      </c>
      <c r="AC86" s="3">
        <f t="shared" si="20"/>
        <v>7.4000000000000288E-2</v>
      </c>
      <c r="AD86" s="3">
        <f t="shared" si="21"/>
        <v>2.1219999999999999</v>
      </c>
      <c r="AE86" s="3">
        <f t="shared" si="22"/>
        <v>7.4000000000000288E-2</v>
      </c>
      <c r="AF86" s="3">
        <f t="shared" si="28"/>
        <v>59.469032082836989</v>
      </c>
      <c r="AG86" s="14">
        <f t="shared" si="23"/>
        <v>1059.4131699999998</v>
      </c>
      <c r="AH86" s="14">
        <f t="shared" si="24"/>
        <v>451.79426903054815</v>
      </c>
      <c r="AI86" s="14">
        <f t="shared" si="26"/>
        <v>4.5179426903054818</v>
      </c>
      <c r="AJ86" s="14">
        <f t="shared" si="25"/>
        <v>45.607243733545104</v>
      </c>
      <c r="AK86" s="3">
        <v>-1.052036223981309</v>
      </c>
      <c r="AL86" s="3">
        <v>4.6488772298831567</v>
      </c>
    </row>
    <row r="87" spans="1:38">
      <c r="A87" s="2" t="s">
        <v>102</v>
      </c>
      <c r="B87" s="2" t="s">
        <v>194</v>
      </c>
      <c r="C87" s="3">
        <v>38.96</v>
      </c>
      <c r="D87" s="3">
        <v>6.02</v>
      </c>
      <c r="E87" s="3">
        <v>12.34</v>
      </c>
      <c r="F87" s="3">
        <v>0.01</v>
      </c>
      <c r="G87" s="3">
        <v>13.1</v>
      </c>
      <c r="H87" s="3">
        <v>0.12</v>
      </c>
      <c r="I87" s="3">
        <v>10.99</v>
      </c>
      <c r="J87" s="3">
        <v>11.81</v>
      </c>
      <c r="K87" s="3">
        <v>3.16</v>
      </c>
      <c r="L87" s="3">
        <v>1.03</v>
      </c>
      <c r="M87" s="3">
        <v>97.54</v>
      </c>
      <c r="N87" s="13">
        <f t="shared" si="27"/>
        <v>59.925324003893166</v>
      </c>
      <c r="O87" s="2">
        <v>23</v>
      </c>
      <c r="P87" s="3">
        <v>5.8710000000000004</v>
      </c>
      <c r="Q87" s="3">
        <v>0.68200000000000005</v>
      </c>
      <c r="R87" s="3">
        <v>2.1920000000000002</v>
      </c>
      <c r="S87" s="3">
        <v>1E-3</v>
      </c>
      <c r="T87" s="3">
        <v>0</v>
      </c>
      <c r="U87" s="3">
        <v>1.651</v>
      </c>
      <c r="V87" s="3">
        <v>1.4999999999999999E-2</v>
      </c>
      <c r="W87" s="3">
        <v>2.468</v>
      </c>
      <c r="X87" s="3">
        <v>1.907</v>
      </c>
      <c r="Y87" s="3">
        <v>0.92300000000000004</v>
      </c>
      <c r="Z87" s="3">
        <v>0.19800000000000001</v>
      </c>
      <c r="AA87" s="3">
        <v>15.91</v>
      </c>
      <c r="AB87" s="3">
        <f t="shared" si="19"/>
        <v>2.1289999999999996</v>
      </c>
      <c r="AC87" s="3">
        <f t="shared" si="20"/>
        <v>6.3000000000000611E-2</v>
      </c>
      <c r="AD87" s="3">
        <f t="shared" si="21"/>
        <v>2.1289999999999996</v>
      </c>
      <c r="AE87" s="3">
        <f t="shared" si="22"/>
        <v>6.3000000000000611E-2</v>
      </c>
      <c r="AF87" s="3">
        <f t="shared" si="28"/>
        <v>59.925324003893166</v>
      </c>
      <c r="AG87" s="14">
        <f t="shared" si="23"/>
        <v>1060.40401</v>
      </c>
      <c r="AH87" s="14">
        <f t="shared" si="24"/>
        <v>449.203008006218</v>
      </c>
      <c r="AI87" s="14">
        <f t="shared" si="26"/>
        <v>4.4920300800621797</v>
      </c>
      <c r="AJ87" s="14">
        <f t="shared" si="25"/>
        <v>45.492838726668651</v>
      </c>
      <c r="AK87" s="3">
        <v>-1.0125942696892949</v>
      </c>
      <c r="AL87" s="3">
        <v>4.4826143197271771</v>
      </c>
    </row>
    <row r="88" spans="1:38">
      <c r="A88" s="2" t="s">
        <v>103</v>
      </c>
      <c r="B88" s="2" t="s">
        <v>194</v>
      </c>
      <c r="C88" s="3">
        <v>39.090000000000003</v>
      </c>
      <c r="D88" s="3">
        <v>6.05</v>
      </c>
      <c r="E88" s="3">
        <v>12.31</v>
      </c>
      <c r="F88" s="3">
        <v>0</v>
      </c>
      <c r="G88" s="3">
        <v>13.36</v>
      </c>
      <c r="H88" s="3">
        <v>0.14000000000000001</v>
      </c>
      <c r="I88" s="3">
        <v>10.79</v>
      </c>
      <c r="J88" s="3">
        <v>11.7</v>
      </c>
      <c r="K88" s="3">
        <v>3.32</v>
      </c>
      <c r="L88" s="3">
        <v>1.07</v>
      </c>
      <c r="M88" s="3">
        <v>97.83</v>
      </c>
      <c r="N88" s="13">
        <f t="shared" si="27"/>
        <v>59.008956517152377</v>
      </c>
      <c r="O88" s="2">
        <v>23</v>
      </c>
      <c r="P88" s="3">
        <v>5.8819999999999997</v>
      </c>
      <c r="Q88" s="3">
        <v>0.68500000000000005</v>
      </c>
      <c r="R88" s="3">
        <v>2.1840000000000002</v>
      </c>
      <c r="S88" s="3">
        <v>0</v>
      </c>
      <c r="T88" s="3">
        <v>0</v>
      </c>
      <c r="U88" s="3">
        <v>1.681</v>
      </c>
      <c r="V88" s="3">
        <v>1.7999999999999999E-2</v>
      </c>
      <c r="W88" s="3">
        <v>2.42</v>
      </c>
      <c r="X88" s="3">
        <v>1.8859999999999999</v>
      </c>
      <c r="Y88" s="3">
        <v>0.96899999999999997</v>
      </c>
      <c r="Z88" s="3">
        <v>0.20499999999999999</v>
      </c>
      <c r="AA88" s="3">
        <v>15.929</v>
      </c>
      <c r="AB88" s="3">
        <f t="shared" si="19"/>
        <v>2.1180000000000003</v>
      </c>
      <c r="AC88" s="3">
        <f t="shared" si="20"/>
        <v>6.5999999999999837E-2</v>
      </c>
      <c r="AD88" s="3">
        <f t="shared" si="21"/>
        <v>2.1180000000000003</v>
      </c>
      <c r="AE88" s="3">
        <f t="shared" si="22"/>
        <v>6.5999999999999837E-2</v>
      </c>
      <c r="AF88" s="3">
        <f t="shared" si="28"/>
        <v>59.008956517152377</v>
      </c>
      <c r="AG88" s="14">
        <f t="shared" si="23"/>
        <v>1061.8858899999998</v>
      </c>
      <c r="AH88" s="14">
        <f t="shared" si="24"/>
        <v>444.06498716255203</v>
      </c>
      <c r="AI88" s="14">
        <f t="shared" si="26"/>
        <v>4.4406498716255207</v>
      </c>
      <c r="AJ88" s="14">
        <f t="shared" si="25"/>
        <v>45.339413411935837</v>
      </c>
      <c r="AK88" s="3">
        <v>-1.105066144298299</v>
      </c>
      <c r="AL88" s="3">
        <v>4.3507767796147494</v>
      </c>
    </row>
    <row r="89" spans="1:38">
      <c r="A89" s="2" t="s">
        <v>104</v>
      </c>
      <c r="B89" s="2" t="s">
        <v>194</v>
      </c>
      <c r="C89" s="3">
        <v>38.97</v>
      </c>
      <c r="D89" s="3">
        <v>5.34</v>
      </c>
      <c r="E89" s="3">
        <v>11.83</v>
      </c>
      <c r="F89" s="3">
        <v>0</v>
      </c>
      <c r="G89" s="3">
        <v>14.19</v>
      </c>
      <c r="H89" s="3">
        <v>0.18</v>
      </c>
      <c r="I89" s="3">
        <v>10.14</v>
      </c>
      <c r="J89" s="3">
        <v>12.02</v>
      </c>
      <c r="K89" s="3">
        <v>3.26</v>
      </c>
      <c r="L89" s="3">
        <v>1.1000000000000001</v>
      </c>
      <c r="M89" s="3">
        <v>97.03</v>
      </c>
      <c r="N89" s="13">
        <f t="shared" si="27"/>
        <v>56.018959248181105</v>
      </c>
      <c r="O89" s="2">
        <v>23</v>
      </c>
      <c r="P89" s="3">
        <v>5.9450000000000003</v>
      </c>
      <c r="Q89" s="3">
        <v>0.61299999999999999</v>
      </c>
      <c r="R89" s="3">
        <v>2.1280000000000001</v>
      </c>
      <c r="S89" s="3">
        <v>0</v>
      </c>
      <c r="T89" s="3">
        <v>0</v>
      </c>
      <c r="U89" s="3">
        <v>1.81</v>
      </c>
      <c r="V89" s="3">
        <v>2.3E-2</v>
      </c>
      <c r="W89" s="3">
        <v>2.3050000000000002</v>
      </c>
      <c r="X89" s="3">
        <v>1.9650000000000001</v>
      </c>
      <c r="Y89" s="3">
        <v>0.96399999999999997</v>
      </c>
      <c r="Z89" s="3">
        <v>0.214</v>
      </c>
      <c r="AA89" s="3">
        <v>15.968</v>
      </c>
      <c r="AB89" s="3">
        <f t="shared" si="19"/>
        <v>2.0549999999999997</v>
      </c>
      <c r="AC89" s="3">
        <f t="shared" si="20"/>
        <v>7.3000000000000398E-2</v>
      </c>
      <c r="AD89" s="3">
        <f t="shared" si="21"/>
        <v>2.0549999999999997</v>
      </c>
      <c r="AE89" s="3">
        <f t="shared" si="22"/>
        <v>7.3000000000000398E-2</v>
      </c>
      <c r="AF89" s="3">
        <f t="shared" si="28"/>
        <v>56.018959248181105</v>
      </c>
      <c r="AG89" s="14">
        <f t="shared" si="23"/>
        <v>1035.66608</v>
      </c>
      <c r="AH89" s="14">
        <f t="shared" si="24"/>
        <v>409.70726595133311</v>
      </c>
      <c r="AI89" s="14">
        <f t="shared" si="26"/>
        <v>4.0970726595133309</v>
      </c>
      <c r="AJ89" s="14">
        <f t="shared" si="25"/>
        <v>49.713729411566057</v>
      </c>
      <c r="AK89" s="3">
        <v>-1.146851105458081</v>
      </c>
      <c r="AL89" s="3">
        <v>4.6308346538252776</v>
      </c>
    </row>
    <row r="90" spans="1:38">
      <c r="A90" s="2" t="s">
        <v>105</v>
      </c>
      <c r="B90" s="2" t="s">
        <v>194</v>
      </c>
      <c r="C90" s="3">
        <v>39.54</v>
      </c>
      <c r="D90" s="3">
        <v>5.16</v>
      </c>
      <c r="E90" s="3">
        <v>11.85</v>
      </c>
      <c r="F90" s="3">
        <v>0</v>
      </c>
      <c r="G90" s="3">
        <v>14.56</v>
      </c>
      <c r="H90" s="3">
        <v>0.22</v>
      </c>
      <c r="I90" s="3">
        <v>10.29</v>
      </c>
      <c r="J90" s="3">
        <v>11.51</v>
      </c>
      <c r="K90" s="3">
        <v>3.28</v>
      </c>
      <c r="L90" s="3">
        <v>1.1599999999999999</v>
      </c>
      <c r="M90" s="3">
        <v>97.57</v>
      </c>
      <c r="N90" s="13">
        <f t="shared" si="27"/>
        <v>55.746385994617448</v>
      </c>
      <c r="O90" s="2">
        <v>23</v>
      </c>
      <c r="P90" s="3">
        <v>5.9930000000000003</v>
      </c>
      <c r="Q90" s="3">
        <v>0.58799999999999997</v>
      </c>
      <c r="R90" s="3">
        <v>2.117</v>
      </c>
      <c r="S90" s="3">
        <v>0</v>
      </c>
      <c r="T90" s="3">
        <v>0</v>
      </c>
      <c r="U90" s="3">
        <v>1.8460000000000001</v>
      </c>
      <c r="V90" s="3">
        <v>2.8000000000000001E-2</v>
      </c>
      <c r="W90" s="3">
        <v>2.3239999999999998</v>
      </c>
      <c r="X90" s="3">
        <v>1.869</v>
      </c>
      <c r="Y90" s="3">
        <v>0.96399999999999997</v>
      </c>
      <c r="Z90" s="3">
        <v>0.224</v>
      </c>
      <c r="AA90" s="3">
        <v>15.954000000000001</v>
      </c>
      <c r="AB90" s="3">
        <f t="shared" si="19"/>
        <v>2.0069999999999997</v>
      </c>
      <c r="AC90" s="3">
        <f t="shared" si="20"/>
        <v>0.11000000000000032</v>
      </c>
      <c r="AD90" s="3">
        <f t="shared" si="21"/>
        <v>2.0069999999999997</v>
      </c>
      <c r="AE90" s="3">
        <f t="shared" si="22"/>
        <v>0.11000000000000032</v>
      </c>
      <c r="AF90" s="3">
        <f t="shared" si="28"/>
        <v>55.746385994617448</v>
      </c>
      <c r="AG90" s="14">
        <f t="shared" si="23"/>
        <v>1023.8808</v>
      </c>
      <c r="AH90" s="14">
        <f t="shared" si="24"/>
        <v>403.27750347481884</v>
      </c>
      <c r="AI90" s="14">
        <f t="shared" si="26"/>
        <v>4.0327750347481883</v>
      </c>
      <c r="AJ90" s="14">
        <f t="shared" si="25"/>
        <v>51.439170842818484</v>
      </c>
      <c r="AK90" s="3">
        <v>-0.95756910027323983</v>
      </c>
      <c r="AL90" s="3">
        <v>4.2295543466727157</v>
      </c>
    </row>
    <row r="91" spans="1:38">
      <c r="A91" s="2" t="s">
        <v>106</v>
      </c>
      <c r="B91" s="2" t="s">
        <v>194</v>
      </c>
      <c r="C91" s="3">
        <v>39.18</v>
      </c>
      <c r="D91" s="3">
        <v>5.26</v>
      </c>
      <c r="E91" s="3">
        <v>12.06</v>
      </c>
      <c r="F91" s="3">
        <v>0</v>
      </c>
      <c r="G91" s="3">
        <v>14.31</v>
      </c>
      <c r="H91" s="3">
        <v>0.22</v>
      </c>
      <c r="I91" s="3">
        <v>10.06</v>
      </c>
      <c r="J91" s="3">
        <v>11.55</v>
      </c>
      <c r="K91" s="3">
        <v>3.2</v>
      </c>
      <c r="L91" s="3">
        <v>1.0900000000000001</v>
      </c>
      <c r="M91" s="3">
        <v>96.93</v>
      </c>
      <c r="N91" s="13">
        <f t="shared" si="27"/>
        <v>55.615943743497745</v>
      </c>
      <c r="O91" s="2">
        <v>23</v>
      </c>
      <c r="P91" s="3">
        <v>5.9710000000000001</v>
      </c>
      <c r="Q91" s="3">
        <v>0.60299999999999998</v>
      </c>
      <c r="R91" s="3">
        <v>2.1669999999999998</v>
      </c>
      <c r="S91" s="3">
        <v>0</v>
      </c>
      <c r="T91" s="3">
        <v>0</v>
      </c>
      <c r="U91" s="3">
        <v>1.8240000000000001</v>
      </c>
      <c r="V91" s="3">
        <v>2.8000000000000001E-2</v>
      </c>
      <c r="W91" s="3">
        <v>2.2850000000000001</v>
      </c>
      <c r="X91" s="3">
        <v>1.8859999999999999</v>
      </c>
      <c r="Y91" s="3">
        <v>0.94599999999999995</v>
      </c>
      <c r="Z91" s="3">
        <v>0.21199999999999999</v>
      </c>
      <c r="AA91" s="3">
        <v>15.922000000000001</v>
      </c>
      <c r="AB91" s="3">
        <f t="shared" si="19"/>
        <v>2.0289999999999999</v>
      </c>
      <c r="AC91" s="3">
        <f t="shared" si="20"/>
        <v>0.1379999999999999</v>
      </c>
      <c r="AD91" s="3">
        <f t="shared" si="21"/>
        <v>2.0289999999999999</v>
      </c>
      <c r="AE91" s="3">
        <f t="shared" si="22"/>
        <v>0.1379999999999999</v>
      </c>
      <c r="AF91" s="3">
        <f t="shared" si="28"/>
        <v>55.615943743497745</v>
      </c>
      <c r="AG91" s="14">
        <f t="shared" si="23"/>
        <v>1028.2479399999997</v>
      </c>
      <c r="AH91" s="14">
        <f t="shared" si="24"/>
        <v>433.34098798435161</v>
      </c>
      <c r="AI91" s="14">
        <f t="shared" si="26"/>
        <v>4.3334098798435159</v>
      </c>
      <c r="AJ91" s="14">
        <f t="shared" si="25"/>
        <v>50.386288368214309</v>
      </c>
      <c r="AK91" s="3">
        <v>-1.0857955325937709</v>
      </c>
      <c r="AL91" s="3">
        <v>4.8152127938694953</v>
      </c>
    </row>
    <row r="92" spans="1:38">
      <c r="A92" s="2" t="s">
        <v>107</v>
      </c>
      <c r="B92" s="2" t="s">
        <v>194</v>
      </c>
      <c r="C92" s="3">
        <v>39.090000000000003</v>
      </c>
      <c r="D92" s="3">
        <v>6.14</v>
      </c>
      <c r="E92" s="3">
        <v>12.18</v>
      </c>
      <c r="F92" s="3">
        <v>0.01</v>
      </c>
      <c r="G92" s="3">
        <v>13.04</v>
      </c>
      <c r="H92" s="3">
        <v>0.21</v>
      </c>
      <c r="I92" s="3">
        <v>10.97</v>
      </c>
      <c r="J92" s="3">
        <v>11.73</v>
      </c>
      <c r="K92" s="3">
        <v>3.14</v>
      </c>
      <c r="L92" s="3">
        <v>1.1399999999999999</v>
      </c>
      <c r="M92" s="3">
        <v>97.65</v>
      </c>
      <c r="N92" s="13">
        <f t="shared" si="27"/>
        <v>59.991807202248623</v>
      </c>
      <c r="O92" s="2">
        <v>23</v>
      </c>
      <c r="P92" s="3">
        <v>5.8860000000000001</v>
      </c>
      <c r="Q92" s="3">
        <v>0.69499999999999995</v>
      </c>
      <c r="R92" s="3">
        <v>2.1619999999999999</v>
      </c>
      <c r="S92" s="3">
        <v>1E-3</v>
      </c>
      <c r="T92" s="3">
        <v>0</v>
      </c>
      <c r="U92" s="3">
        <v>1.6419999999999999</v>
      </c>
      <c r="V92" s="3">
        <v>2.7E-2</v>
      </c>
      <c r="W92" s="3">
        <v>2.4620000000000002</v>
      </c>
      <c r="X92" s="3">
        <v>1.893</v>
      </c>
      <c r="Y92" s="3">
        <v>0.91700000000000004</v>
      </c>
      <c r="Z92" s="3">
        <v>0.219</v>
      </c>
      <c r="AA92" s="3">
        <v>15.904999999999999</v>
      </c>
      <c r="AB92" s="3">
        <f t="shared" si="19"/>
        <v>2.1139999999999999</v>
      </c>
      <c r="AC92" s="3">
        <f t="shared" si="20"/>
        <v>4.8000000000000043E-2</v>
      </c>
      <c r="AD92" s="3">
        <f t="shared" si="21"/>
        <v>2.1139999999999999</v>
      </c>
      <c r="AE92" s="3">
        <f t="shared" si="22"/>
        <v>4.8000000000000043E-2</v>
      </c>
      <c r="AF92" s="3">
        <f t="shared" si="28"/>
        <v>59.991807202248623</v>
      </c>
      <c r="AG92" s="14">
        <f t="shared" si="23"/>
        <v>1059.9436799999999</v>
      </c>
      <c r="AH92" s="14">
        <f t="shared" si="24"/>
        <v>430.2364405033432</v>
      </c>
      <c r="AI92" s="14">
        <f t="shared" si="26"/>
        <v>4.3023644050334324</v>
      </c>
      <c r="AJ92" s="14">
        <f t="shared" si="25"/>
        <v>45.838633677526758</v>
      </c>
      <c r="AK92" s="3">
        <v>-1.027054659719399</v>
      </c>
      <c r="AL92" s="3">
        <v>4.136680741802282</v>
      </c>
    </row>
    <row r="93" spans="1:38">
      <c r="A93" s="2" t="s">
        <v>108</v>
      </c>
      <c r="B93" s="2" t="s">
        <v>194</v>
      </c>
      <c r="C93" s="3">
        <v>39.369999999999997</v>
      </c>
      <c r="D93" s="3">
        <v>5.72</v>
      </c>
      <c r="E93" s="3">
        <v>11.96</v>
      </c>
      <c r="F93" s="3">
        <v>0</v>
      </c>
      <c r="G93" s="3">
        <v>14.02</v>
      </c>
      <c r="H93" s="3">
        <v>0.17</v>
      </c>
      <c r="I93" s="3">
        <v>10.35</v>
      </c>
      <c r="J93" s="3">
        <v>11.79</v>
      </c>
      <c r="K93" s="3">
        <v>3.33</v>
      </c>
      <c r="L93" s="3">
        <v>1.02</v>
      </c>
      <c r="M93" s="3">
        <v>97.73</v>
      </c>
      <c r="N93" s="13">
        <f t="shared" si="27"/>
        <v>56.819306205401205</v>
      </c>
      <c r="O93" s="2">
        <v>23</v>
      </c>
      <c r="P93" s="3">
        <v>5.9459999999999997</v>
      </c>
      <c r="Q93" s="3">
        <v>0.65</v>
      </c>
      <c r="R93" s="3">
        <v>2.129</v>
      </c>
      <c r="S93" s="3">
        <v>0</v>
      </c>
      <c r="T93" s="3">
        <v>0</v>
      </c>
      <c r="U93" s="3">
        <v>1.7709999999999999</v>
      </c>
      <c r="V93" s="3">
        <v>2.1999999999999999E-2</v>
      </c>
      <c r="W93" s="3">
        <v>2.3290000000000002</v>
      </c>
      <c r="X93" s="3">
        <v>1.9079999999999999</v>
      </c>
      <c r="Y93" s="3">
        <v>0.97499999999999998</v>
      </c>
      <c r="Z93" s="3">
        <v>0.19700000000000001</v>
      </c>
      <c r="AA93" s="3">
        <v>15.926</v>
      </c>
      <c r="AB93" s="3">
        <f t="shared" si="19"/>
        <v>2.0540000000000003</v>
      </c>
      <c r="AC93" s="3">
        <f t="shared" si="20"/>
        <v>7.4999999999999734E-2</v>
      </c>
      <c r="AD93" s="3">
        <f t="shared" si="21"/>
        <v>2.0540000000000003</v>
      </c>
      <c r="AE93" s="3">
        <f t="shared" si="22"/>
        <v>7.4999999999999734E-2</v>
      </c>
      <c r="AF93" s="3">
        <f t="shared" si="28"/>
        <v>56.819306205401205</v>
      </c>
      <c r="AG93" s="14">
        <f t="shared" si="23"/>
        <v>1043.6723499999998</v>
      </c>
      <c r="AH93" s="14">
        <f t="shared" si="24"/>
        <v>410.29684880824806</v>
      </c>
      <c r="AI93" s="14">
        <f t="shared" si="26"/>
        <v>4.1029684880824808</v>
      </c>
      <c r="AJ93" s="14">
        <f t="shared" si="25"/>
        <v>48.561202172924695</v>
      </c>
      <c r="AK93" s="3">
        <v>-1.1529178780540139</v>
      </c>
      <c r="AL93" s="3">
        <v>4.6445984814133938</v>
      </c>
    </row>
    <row r="94" spans="1:38">
      <c r="A94" s="2" t="s">
        <v>109</v>
      </c>
      <c r="B94" s="2" t="s">
        <v>194</v>
      </c>
      <c r="C94" s="3">
        <v>39.31</v>
      </c>
      <c r="D94" s="3">
        <v>5.04</v>
      </c>
      <c r="E94" s="3">
        <v>11.96</v>
      </c>
      <c r="F94" s="3">
        <v>0</v>
      </c>
      <c r="G94" s="3">
        <v>14.71</v>
      </c>
      <c r="H94" s="3">
        <v>0.21</v>
      </c>
      <c r="I94" s="3">
        <v>10.039999999999999</v>
      </c>
      <c r="J94" s="3">
        <v>11.46</v>
      </c>
      <c r="K94" s="3">
        <v>3.29</v>
      </c>
      <c r="L94" s="3">
        <v>1.0900000000000001</v>
      </c>
      <c r="M94" s="3">
        <v>97.11</v>
      </c>
      <c r="N94" s="13">
        <f t="shared" si="27"/>
        <v>54.885131565862892</v>
      </c>
      <c r="O94" s="2">
        <v>23</v>
      </c>
      <c r="P94" s="3">
        <v>5.9889999999999999</v>
      </c>
      <c r="Q94" s="3">
        <v>0.57799999999999996</v>
      </c>
      <c r="R94" s="3">
        <v>2.1480000000000001</v>
      </c>
      <c r="S94" s="3">
        <v>0</v>
      </c>
      <c r="T94" s="3">
        <v>0</v>
      </c>
      <c r="U94" s="3">
        <v>1.8740000000000001</v>
      </c>
      <c r="V94" s="3">
        <v>2.7E-2</v>
      </c>
      <c r="W94" s="3">
        <v>2.2799999999999998</v>
      </c>
      <c r="X94" s="3">
        <v>1.871</v>
      </c>
      <c r="Y94" s="3">
        <v>0.97199999999999998</v>
      </c>
      <c r="Z94" s="3">
        <v>0.21199999999999999</v>
      </c>
      <c r="AA94" s="3">
        <v>15.951000000000001</v>
      </c>
      <c r="AB94" s="3">
        <f t="shared" si="19"/>
        <v>2.0110000000000001</v>
      </c>
      <c r="AC94" s="3">
        <f t="shared" si="20"/>
        <v>0.13700000000000001</v>
      </c>
      <c r="AD94" s="3">
        <f t="shared" si="21"/>
        <v>2.0110000000000001</v>
      </c>
      <c r="AE94" s="3">
        <f t="shared" si="22"/>
        <v>0.13700000000000001</v>
      </c>
      <c r="AF94" s="3">
        <f t="shared" si="28"/>
        <v>54.885131565862892</v>
      </c>
      <c r="AG94" s="14">
        <f t="shared" si="23"/>
        <v>1022.1152399999999</v>
      </c>
      <c r="AH94" s="14">
        <f t="shared" si="24"/>
        <v>421.66152519459547</v>
      </c>
      <c r="AI94" s="14">
        <f t="shared" si="26"/>
        <v>4.2166152519459548</v>
      </c>
      <c r="AJ94" s="14">
        <f t="shared" si="25"/>
        <v>51.391685258191913</v>
      </c>
      <c r="AK94" s="3">
        <v>-1.019515643972472</v>
      </c>
      <c r="AL94" s="3">
        <v>4.6172679544396074</v>
      </c>
    </row>
    <row r="95" spans="1:38">
      <c r="A95" s="2" t="s">
        <v>110</v>
      </c>
      <c r="B95" s="2" t="s">
        <v>194</v>
      </c>
      <c r="C95" s="3">
        <v>39.24</v>
      </c>
      <c r="D95" s="3">
        <v>5.39</v>
      </c>
      <c r="E95" s="3">
        <v>12.02</v>
      </c>
      <c r="F95" s="3">
        <v>0.01</v>
      </c>
      <c r="G95" s="3">
        <v>14.03</v>
      </c>
      <c r="H95" s="3">
        <v>0.17</v>
      </c>
      <c r="I95" s="3">
        <v>10.62</v>
      </c>
      <c r="J95" s="3">
        <v>11.58</v>
      </c>
      <c r="K95" s="3">
        <v>3.3</v>
      </c>
      <c r="L95" s="3">
        <v>1.1200000000000001</v>
      </c>
      <c r="M95" s="3">
        <v>97.48</v>
      </c>
      <c r="N95" s="13">
        <f t="shared" si="27"/>
        <v>57.43256999887776</v>
      </c>
      <c r="O95" s="2">
        <v>23</v>
      </c>
      <c r="P95" s="3">
        <v>5.9420000000000002</v>
      </c>
      <c r="Q95" s="3">
        <v>0.61399999999999999</v>
      </c>
      <c r="R95" s="3">
        <v>2.1459999999999999</v>
      </c>
      <c r="S95" s="3">
        <v>1E-3</v>
      </c>
      <c r="T95" s="3">
        <v>0</v>
      </c>
      <c r="U95" s="3">
        <v>1.7769999999999999</v>
      </c>
      <c r="V95" s="3">
        <v>2.1999999999999999E-2</v>
      </c>
      <c r="W95" s="3">
        <v>2.3969999999999998</v>
      </c>
      <c r="X95" s="3">
        <v>1.879</v>
      </c>
      <c r="Y95" s="3">
        <v>0.96899999999999997</v>
      </c>
      <c r="Z95" s="3">
        <v>0.216</v>
      </c>
      <c r="AA95" s="3">
        <v>15.962999999999999</v>
      </c>
      <c r="AB95" s="3">
        <f t="shared" si="19"/>
        <v>2.0579999999999998</v>
      </c>
      <c r="AC95" s="3">
        <f t="shared" si="20"/>
        <v>8.8000000000000078E-2</v>
      </c>
      <c r="AD95" s="3">
        <f t="shared" si="21"/>
        <v>2.0579999999999998</v>
      </c>
      <c r="AE95" s="3">
        <f t="shared" si="22"/>
        <v>8.8000000000000078E-2</v>
      </c>
      <c r="AF95" s="3">
        <f t="shared" si="28"/>
        <v>57.43256999887776</v>
      </c>
      <c r="AG95" s="14">
        <f t="shared" si="23"/>
        <v>1038.9795299999996</v>
      </c>
      <c r="AH95" s="14">
        <f t="shared" si="24"/>
        <v>420.45056883806581</v>
      </c>
      <c r="AI95" s="14">
        <f t="shared" si="26"/>
        <v>4.2045056883806584</v>
      </c>
      <c r="AJ95" s="14">
        <f t="shared" si="25"/>
        <v>49.079086114755121</v>
      </c>
      <c r="AK95" s="3">
        <v>-0.93628488987862113</v>
      </c>
      <c r="AL95" s="3">
        <v>4.157833564291181</v>
      </c>
    </row>
    <row r="96" spans="1:38">
      <c r="A96" s="2" t="s">
        <v>111</v>
      </c>
      <c r="B96" s="2" t="s">
        <v>194</v>
      </c>
      <c r="C96" s="3">
        <v>39.31</v>
      </c>
      <c r="D96" s="3">
        <v>5.9</v>
      </c>
      <c r="E96" s="3">
        <v>12.29</v>
      </c>
      <c r="F96" s="3">
        <v>0</v>
      </c>
      <c r="G96" s="3">
        <v>13.8</v>
      </c>
      <c r="H96" s="3">
        <v>0.19</v>
      </c>
      <c r="I96" s="3">
        <v>10.75</v>
      </c>
      <c r="J96" s="3">
        <v>11.64</v>
      </c>
      <c r="K96" s="3">
        <v>3.16</v>
      </c>
      <c r="L96" s="3">
        <v>1.08</v>
      </c>
      <c r="M96" s="3">
        <v>98.12</v>
      </c>
      <c r="N96" s="13">
        <f t="shared" si="27"/>
        <v>58.132577386859218</v>
      </c>
      <c r="O96" s="2">
        <v>23</v>
      </c>
      <c r="P96" s="3">
        <v>5.9029999999999996</v>
      </c>
      <c r="Q96" s="3">
        <v>0.66600000000000004</v>
      </c>
      <c r="R96" s="3">
        <v>2.1760000000000002</v>
      </c>
      <c r="S96" s="3">
        <v>0</v>
      </c>
      <c r="T96" s="3">
        <v>0</v>
      </c>
      <c r="U96" s="3">
        <v>1.7330000000000001</v>
      </c>
      <c r="V96" s="3">
        <v>2.4E-2</v>
      </c>
      <c r="W96" s="3">
        <v>2.4060000000000001</v>
      </c>
      <c r="X96" s="3">
        <v>1.873</v>
      </c>
      <c r="Y96" s="3">
        <v>0.92</v>
      </c>
      <c r="Z96" s="3">
        <v>0.20699999999999999</v>
      </c>
      <c r="AA96" s="3">
        <v>15.907</v>
      </c>
      <c r="AB96" s="3">
        <f t="shared" si="19"/>
        <v>2.0970000000000004</v>
      </c>
      <c r="AC96" s="3">
        <f t="shared" si="20"/>
        <v>7.8999999999999737E-2</v>
      </c>
      <c r="AD96" s="3">
        <f t="shared" si="21"/>
        <v>2.0970000000000004</v>
      </c>
      <c r="AE96" s="3">
        <f t="shared" si="22"/>
        <v>7.8999999999999737E-2</v>
      </c>
      <c r="AF96" s="3">
        <f t="shared" si="28"/>
        <v>58.132577386859218</v>
      </c>
      <c r="AG96" s="14">
        <f t="shared" si="23"/>
        <v>1048.2942499999999</v>
      </c>
      <c r="AH96" s="14">
        <f t="shared" si="24"/>
        <v>438.98573542265297</v>
      </c>
      <c r="AI96" s="14">
        <f t="shared" si="26"/>
        <v>4.38985735422653</v>
      </c>
      <c r="AJ96" s="14">
        <f t="shared" si="25"/>
        <v>47.45519935579447</v>
      </c>
      <c r="AK96" s="3">
        <v>-1.0143597605762069</v>
      </c>
      <c r="AL96" s="3">
        <v>4.3684347566635831</v>
      </c>
    </row>
    <row r="97" spans="1:38">
      <c r="A97" s="2" t="s">
        <v>112</v>
      </c>
      <c r="B97" s="2" t="s">
        <v>194</v>
      </c>
      <c r="C97" s="3">
        <v>39.32</v>
      </c>
      <c r="D97" s="3">
        <v>5.45</v>
      </c>
      <c r="E97" s="3">
        <v>12.17</v>
      </c>
      <c r="F97" s="3">
        <v>0.01</v>
      </c>
      <c r="G97" s="3">
        <v>13.74</v>
      </c>
      <c r="H97" s="3">
        <v>0.21</v>
      </c>
      <c r="I97" s="3">
        <v>10.65</v>
      </c>
      <c r="J97" s="3">
        <v>11.79</v>
      </c>
      <c r="K97" s="3">
        <v>3.32</v>
      </c>
      <c r="L97" s="3">
        <v>1.0900000000000001</v>
      </c>
      <c r="M97" s="3">
        <v>97.75</v>
      </c>
      <c r="N97" s="13">
        <f t="shared" si="27"/>
        <v>58.011113807471808</v>
      </c>
      <c r="O97" s="2">
        <v>23</v>
      </c>
      <c r="P97" s="3">
        <v>5.9320000000000004</v>
      </c>
      <c r="Q97" s="3">
        <v>0.61799999999999999</v>
      </c>
      <c r="R97" s="3">
        <v>2.1640000000000001</v>
      </c>
      <c r="S97" s="3">
        <v>1E-3</v>
      </c>
      <c r="T97" s="3">
        <v>0</v>
      </c>
      <c r="U97" s="3">
        <v>1.734</v>
      </c>
      <c r="V97" s="3">
        <v>2.7E-2</v>
      </c>
      <c r="W97" s="3">
        <v>2.3940000000000001</v>
      </c>
      <c r="X97" s="3">
        <v>1.9059999999999999</v>
      </c>
      <c r="Y97" s="3">
        <v>0.97099999999999997</v>
      </c>
      <c r="Z97" s="3">
        <v>0.21</v>
      </c>
      <c r="AA97" s="3">
        <v>15.958</v>
      </c>
      <c r="AB97" s="3">
        <f t="shared" si="19"/>
        <v>2.0679999999999996</v>
      </c>
      <c r="AC97" s="3">
        <f t="shared" si="20"/>
        <v>9.6000000000000529E-2</v>
      </c>
      <c r="AD97" s="3">
        <f t="shared" si="21"/>
        <v>2.0679999999999996</v>
      </c>
      <c r="AE97" s="3">
        <f t="shared" si="22"/>
        <v>9.6000000000000529E-2</v>
      </c>
      <c r="AF97" s="3">
        <f t="shared" si="28"/>
        <v>58.011113807471808</v>
      </c>
      <c r="AG97" s="14">
        <f t="shared" si="23"/>
        <v>1043.9612</v>
      </c>
      <c r="AH97" s="14">
        <f t="shared" si="24"/>
        <v>431.47558153692069</v>
      </c>
      <c r="AI97" s="14">
        <f t="shared" si="26"/>
        <v>4.3147558153692067</v>
      </c>
      <c r="AJ97" s="14">
        <f t="shared" si="25"/>
        <v>48.197922367088815</v>
      </c>
      <c r="AK97" s="3">
        <v>-1.0005149162453419</v>
      </c>
      <c r="AL97" s="3">
        <v>4.4708579118683467</v>
      </c>
    </row>
    <row r="98" spans="1:38">
      <c r="A98" s="2" t="s">
        <v>113</v>
      </c>
      <c r="B98" s="2" t="s">
        <v>194</v>
      </c>
      <c r="C98" s="3">
        <v>39.49</v>
      </c>
      <c r="D98" s="3">
        <v>5.05</v>
      </c>
      <c r="E98" s="3">
        <v>11.83</v>
      </c>
      <c r="F98" s="3">
        <v>0</v>
      </c>
      <c r="G98" s="3">
        <v>14.93</v>
      </c>
      <c r="H98" s="3">
        <v>0.22</v>
      </c>
      <c r="I98" s="3">
        <v>10</v>
      </c>
      <c r="J98" s="3">
        <v>11.41</v>
      </c>
      <c r="K98" s="3">
        <v>3.26</v>
      </c>
      <c r="L98" s="3">
        <v>1.1399999999999999</v>
      </c>
      <c r="M98" s="3">
        <v>97.33</v>
      </c>
      <c r="N98" s="13">
        <f t="shared" si="27"/>
        <v>54.418283695047663</v>
      </c>
      <c r="O98" s="2">
        <v>23</v>
      </c>
      <c r="P98" s="3">
        <v>6.008</v>
      </c>
      <c r="Q98" s="3">
        <v>0.57799999999999996</v>
      </c>
      <c r="R98" s="3">
        <v>2.1219999999999999</v>
      </c>
      <c r="S98" s="3">
        <v>0</v>
      </c>
      <c r="T98" s="3">
        <v>0</v>
      </c>
      <c r="U98" s="3">
        <v>1.9</v>
      </c>
      <c r="V98" s="3">
        <v>2.8000000000000001E-2</v>
      </c>
      <c r="W98" s="3">
        <v>2.2669999999999999</v>
      </c>
      <c r="X98" s="3">
        <v>1.86</v>
      </c>
      <c r="Y98" s="3">
        <v>0.96199999999999997</v>
      </c>
      <c r="Z98" s="3">
        <v>0.221</v>
      </c>
      <c r="AA98" s="3">
        <v>15.945</v>
      </c>
      <c r="AB98" s="3">
        <f t="shared" si="19"/>
        <v>1.992</v>
      </c>
      <c r="AC98" s="3">
        <f t="shared" si="20"/>
        <v>0.12999999999999989</v>
      </c>
      <c r="AD98" s="3">
        <f t="shared" si="21"/>
        <v>1.992</v>
      </c>
      <c r="AE98" s="3">
        <f t="shared" si="22"/>
        <v>0.12999999999999989</v>
      </c>
      <c r="AF98" s="3">
        <f t="shared" si="28"/>
        <v>54.418283695047663</v>
      </c>
      <c r="AG98" s="14">
        <f t="shared" si="23"/>
        <v>1016.7723199999998</v>
      </c>
      <c r="AH98" s="14">
        <f t="shared" si="24"/>
        <v>406.18751768955008</v>
      </c>
      <c r="AI98" s="14">
        <f t="shared" si="26"/>
        <v>4.0618751768955006</v>
      </c>
      <c r="AJ98" s="14">
        <f t="shared" si="25"/>
        <v>52.33841461239593</v>
      </c>
      <c r="AK98" s="3">
        <v>-1.003907569828304</v>
      </c>
      <c r="AL98" s="3">
        <v>4.4178747760013071</v>
      </c>
    </row>
    <row r="99" spans="1:38">
      <c r="A99" s="2" t="s">
        <v>114</v>
      </c>
      <c r="B99" s="2" t="s">
        <v>194</v>
      </c>
      <c r="C99" s="3">
        <v>39.47</v>
      </c>
      <c r="D99" s="3">
        <v>4.76</v>
      </c>
      <c r="E99" s="3">
        <v>12.01</v>
      </c>
      <c r="F99" s="3">
        <v>0.02</v>
      </c>
      <c r="G99" s="3">
        <v>14.03</v>
      </c>
      <c r="H99" s="3">
        <v>0.22</v>
      </c>
      <c r="I99" s="3">
        <v>10.72</v>
      </c>
      <c r="J99" s="3">
        <v>11.36</v>
      </c>
      <c r="K99" s="3">
        <v>3.25</v>
      </c>
      <c r="L99" s="3">
        <v>1.1299999999999999</v>
      </c>
      <c r="M99" s="3">
        <v>96.97</v>
      </c>
      <c r="N99" s="13">
        <f t="shared" si="27"/>
        <v>57.661534863528935</v>
      </c>
      <c r="O99" s="2">
        <v>23</v>
      </c>
      <c r="P99" s="3">
        <v>6</v>
      </c>
      <c r="Q99" s="3">
        <v>0.54400000000000004</v>
      </c>
      <c r="R99" s="3">
        <v>2.1520000000000001</v>
      </c>
      <c r="S99" s="3">
        <v>2E-3</v>
      </c>
      <c r="T99" s="3">
        <v>0</v>
      </c>
      <c r="U99" s="3">
        <v>1.784</v>
      </c>
      <c r="V99" s="3">
        <v>2.8000000000000001E-2</v>
      </c>
      <c r="W99" s="3">
        <v>2.4289999999999998</v>
      </c>
      <c r="X99" s="3">
        <v>1.85</v>
      </c>
      <c r="Y99" s="3">
        <v>0.95799999999999996</v>
      </c>
      <c r="Z99" s="3">
        <v>0.219</v>
      </c>
      <c r="AA99" s="3">
        <v>15.967000000000001</v>
      </c>
      <c r="AB99" s="3">
        <f t="shared" si="19"/>
        <v>2</v>
      </c>
      <c r="AC99" s="3">
        <f t="shared" si="20"/>
        <v>0.15200000000000014</v>
      </c>
      <c r="AD99" s="3">
        <f t="shared" si="21"/>
        <v>2</v>
      </c>
      <c r="AE99" s="3">
        <f t="shared" si="22"/>
        <v>0.15200000000000014</v>
      </c>
      <c r="AF99" s="3">
        <f t="shared" si="28"/>
        <v>57.661534863528935</v>
      </c>
      <c r="AG99" s="14">
        <f t="shared" si="23"/>
        <v>1021.5149199999998</v>
      </c>
      <c r="AH99" s="14">
        <f t="shared" si="24"/>
        <v>424.09391112305576</v>
      </c>
      <c r="AI99" s="14">
        <f t="shared" si="26"/>
        <v>4.2409391112305572</v>
      </c>
      <c r="AJ99" s="14">
        <f t="shared" si="25"/>
        <v>51.43523815643821</v>
      </c>
      <c r="AK99" s="3">
        <v>-0.70195985368908431</v>
      </c>
      <c r="AL99" s="3">
        <v>4.2434843491503678</v>
      </c>
    </row>
    <row r="100" spans="1:38">
      <c r="A100" s="2" t="s">
        <v>115</v>
      </c>
      <c r="B100" s="2" t="s">
        <v>194</v>
      </c>
      <c r="C100" s="3">
        <v>39.26</v>
      </c>
      <c r="D100" s="3">
        <v>4.68</v>
      </c>
      <c r="E100" s="3">
        <v>12.02</v>
      </c>
      <c r="F100" s="3">
        <v>0</v>
      </c>
      <c r="G100" s="3">
        <v>14.84</v>
      </c>
      <c r="H100" s="3">
        <v>0.23</v>
      </c>
      <c r="I100" s="3">
        <v>10.24</v>
      </c>
      <c r="J100" s="3">
        <v>11.19</v>
      </c>
      <c r="K100" s="3">
        <v>3.25</v>
      </c>
      <c r="L100" s="3">
        <v>1.1000000000000001</v>
      </c>
      <c r="M100" s="3">
        <v>96.81</v>
      </c>
      <c r="N100" s="13">
        <f t="shared" si="27"/>
        <v>55.15552222416467</v>
      </c>
      <c r="O100" s="2">
        <v>23</v>
      </c>
      <c r="P100" s="3">
        <v>5.9989999999999997</v>
      </c>
      <c r="Q100" s="3">
        <v>0.53800000000000003</v>
      </c>
      <c r="R100" s="3">
        <v>2.165</v>
      </c>
      <c r="S100" s="3">
        <v>0</v>
      </c>
      <c r="T100" s="3">
        <v>0</v>
      </c>
      <c r="U100" s="3">
        <v>1.8959999999999999</v>
      </c>
      <c r="V100" s="3">
        <v>0.03</v>
      </c>
      <c r="W100" s="3">
        <v>2.3319999999999999</v>
      </c>
      <c r="X100" s="3">
        <v>1.8320000000000001</v>
      </c>
      <c r="Y100" s="3">
        <v>0.96299999999999997</v>
      </c>
      <c r="Z100" s="3">
        <v>0.214</v>
      </c>
      <c r="AA100" s="3">
        <v>15.97</v>
      </c>
      <c r="AB100" s="3">
        <f t="shared" si="19"/>
        <v>2.0010000000000003</v>
      </c>
      <c r="AC100" s="3">
        <f t="shared" si="20"/>
        <v>0.1639999999999997</v>
      </c>
      <c r="AD100" s="3">
        <f t="shared" si="21"/>
        <v>2.0010000000000003</v>
      </c>
      <c r="AE100" s="3">
        <f t="shared" si="22"/>
        <v>0.1639999999999997</v>
      </c>
      <c r="AF100" s="3">
        <f t="shared" si="28"/>
        <v>55.15552222416467</v>
      </c>
      <c r="AG100" s="14">
        <f t="shared" si="23"/>
        <v>1013.68224</v>
      </c>
      <c r="AH100" s="14">
        <f t="shared" si="24"/>
        <v>432.09648974918019</v>
      </c>
      <c r="AI100" s="14">
        <f t="shared" si="26"/>
        <v>4.3209648974918018</v>
      </c>
      <c r="AJ100" s="14">
        <f t="shared" si="25"/>
        <v>52.34606654241729</v>
      </c>
      <c r="AK100" s="3">
        <v>-0.80167336354679897</v>
      </c>
      <c r="AL100" s="3">
        <v>4.3926341334967356</v>
      </c>
    </row>
    <row r="101" spans="1:38">
      <c r="A101" s="2" t="s">
        <v>116</v>
      </c>
      <c r="B101" s="2" t="s">
        <v>194</v>
      </c>
      <c r="C101" s="3">
        <v>39.21</v>
      </c>
      <c r="D101" s="3">
        <v>4.8899999999999997</v>
      </c>
      <c r="E101" s="3">
        <v>12.14</v>
      </c>
      <c r="F101" s="3">
        <v>0.02</v>
      </c>
      <c r="G101" s="3">
        <v>14.06</v>
      </c>
      <c r="H101" s="3">
        <v>0.2</v>
      </c>
      <c r="I101" s="3">
        <v>10.52</v>
      </c>
      <c r="J101" s="3">
        <v>11.07</v>
      </c>
      <c r="K101" s="3">
        <v>3.21</v>
      </c>
      <c r="L101" s="3">
        <v>1.1100000000000001</v>
      </c>
      <c r="M101" s="3">
        <v>96.43</v>
      </c>
      <c r="N101" s="13">
        <f t="shared" si="27"/>
        <v>57.148815011651863</v>
      </c>
      <c r="O101" s="2">
        <v>23</v>
      </c>
      <c r="P101" s="3">
        <v>5.99</v>
      </c>
      <c r="Q101" s="3">
        <v>0.56200000000000006</v>
      </c>
      <c r="R101" s="3">
        <v>2.1859999999999999</v>
      </c>
      <c r="S101" s="3">
        <v>2E-3</v>
      </c>
      <c r="T101" s="3">
        <v>0</v>
      </c>
      <c r="U101" s="3">
        <v>1.796</v>
      </c>
      <c r="V101" s="3">
        <v>2.5999999999999999E-2</v>
      </c>
      <c r="W101" s="3">
        <v>2.395</v>
      </c>
      <c r="X101" s="3">
        <v>1.8120000000000001</v>
      </c>
      <c r="Y101" s="3">
        <v>0.95099999999999996</v>
      </c>
      <c r="Z101" s="3">
        <v>0.216</v>
      </c>
      <c r="AA101" s="3">
        <v>15.936999999999999</v>
      </c>
      <c r="AB101" s="3">
        <f t="shared" ref="AB101:AB132" si="29">8-P101</f>
        <v>2.0099999999999998</v>
      </c>
      <c r="AC101" s="3">
        <f t="shared" ref="AC101:AC132" si="30">R101-AB101</f>
        <v>0.17600000000000016</v>
      </c>
      <c r="AD101" s="3">
        <f t="shared" ref="AD101:AD132" si="31">IF(R101&lt;AB101, R101, AB101)</f>
        <v>2.0099999999999998</v>
      </c>
      <c r="AE101" s="3">
        <f t="shared" ref="AE101:AE132" si="32">IF(R101&lt;AB101, 0, AC101)</f>
        <v>0.17600000000000016</v>
      </c>
      <c r="AF101" s="3">
        <f t="shared" si="28"/>
        <v>57.148815011651863</v>
      </c>
      <c r="AG101" s="14">
        <f t="shared" ref="AG101:AG132" si="33">1781-132.74*P101+116.6*Q101-69.41*U101+101.62*Y101</f>
        <v>1023.3968600000001</v>
      </c>
      <c r="AH101" s="14">
        <f t="shared" ref="AH101:AH132" si="34">19.209*EXP(1.438*R101)</f>
        <v>445.3439563417416</v>
      </c>
      <c r="AI101" s="14">
        <f t="shared" si="26"/>
        <v>4.4534395634174162</v>
      </c>
      <c r="AJ101" s="14">
        <f t="shared" ref="AJ101:AJ132" si="35">751.95-0.4*AG101-278000/AG101-9.184*R101</f>
        <v>50.870657402251112</v>
      </c>
      <c r="AK101" s="3">
        <v>-0.76594890243534586</v>
      </c>
      <c r="AL101" s="3">
        <v>4.3938629614406528</v>
      </c>
    </row>
    <row r="102" spans="1:38">
      <c r="A102" s="2" t="s">
        <v>117</v>
      </c>
      <c r="B102" s="2" t="s">
        <v>194</v>
      </c>
      <c r="C102" s="3">
        <v>39.340000000000003</v>
      </c>
      <c r="D102" s="3">
        <v>4.4800000000000004</v>
      </c>
      <c r="E102" s="3">
        <v>11.99</v>
      </c>
      <c r="F102" s="3">
        <v>0.02</v>
      </c>
      <c r="G102" s="3">
        <v>14.95</v>
      </c>
      <c r="H102" s="3">
        <v>0.16</v>
      </c>
      <c r="I102" s="3">
        <v>10.16</v>
      </c>
      <c r="J102" s="3">
        <v>11.22</v>
      </c>
      <c r="K102" s="3">
        <v>3.32</v>
      </c>
      <c r="L102" s="3">
        <v>1.1100000000000001</v>
      </c>
      <c r="M102" s="3">
        <v>96.75</v>
      </c>
      <c r="N102" s="13">
        <f t="shared" si="27"/>
        <v>54.778575156429326</v>
      </c>
      <c r="O102" s="2">
        <v>23</v>
      </c>
      <c r="P102" s="3">
        <v>6.0170000000000003</v>
      </c>
      <c r="Q102" s="3">
        <v>0.51500000000000001</v>
      </c>
      <c r="R102" s="3">
        <v>2.1619999999999999</v>
      </c>
      <c r="S102" s="3">
        <v>2E-3</v>
      </c>
      <c r="T102" s="3">
        <v>0</v>
      </c>
      <c r="U102" s="3">
        <v>1.9119999999999999</v>
      </c>
      <c r="V102" s="3">
        <v>2.1000000000000001E-2</v>
      </c>
      <c r="W102" s="3">
        <v>2.3159999999999998</v>
      </c>
      <c r="X102" s="3">
        <v>1.839</v>
      </c>
      <c r="Y102" s="3">
        <v>0.98499999999999999</v>
      </c>
      <c r="Z102" s="3">
        <v>0.217</v>
      </c>
      <c r="AA102" s="3">
        <v>15.986000000000001</v>
      </c>
      <c r="AB102" s="3">
        <f t="shared" si="29"/>
        <v>1.9829999999999997</v>
      </c>
      <c r="AC102" s="3">
        <f t="shared" si="30"/>
        <v>0.17900000000000027</v>
      </c>
      <c r="AD102" s="3">
        <f t="shared" si="31"/>
        <v>1.9829999999999997</v>
      </c>
      <c r="AE102" s="3">
        <f t="shared" si="32"/>
        <v>0.17900000000000027</v>
      </c>
      <c r="AF102" s="3">
        <f t="shared" si="28"/>
        <v>54.778575156429326</v>
      </c>
      <c r="AG102" s="14">
        <f t="shared" si="33"/>
        <v>1009.7361999999999</v>
      </c>
      <c r="AH102" s="14">
        <f t="shared" si="34"/>
        <v>430.2364405033432</v>
      </c>
      <c r="AI102" s="14">
        <f t="shared" si="26"/>
        <v>4.3023644050334324</v>
      </c>
      <c r="AJ102" s="14">
        <f t="shared" si="35"/>
        <v>52.880277082246295</v>
      </c>
      <c r="AK102" s="3">
        <v>-0.79909119101049697</v>
      </c>
      <c r="AL102" s="3">
        <v>4.4466045939084111</v>
      </c>
    </row>
    <row r="103" spans="1:38">
      <c r="A103" s="2" t="s">
        <v>118</v>
      </c>
      <c r="B103" s="2" t="s">
        <v>194</v>
      </c>
      <c r="C103" s="3">
        <v>39.42</v>
      </c>
      <c r="D103" s="3">
        <v>4.9400000000000004</v>
      </c>
      <c r="E103" s="3">
        <v>11.92</v>
      </c>
      <c r="F103" s="3">
        <v>0</v>
      </c>
      <c r="G103" s="3">
        <v>14.07</v>
      </c>
      <c r="H103" s="3">
        <v>0.14000000000000001</v>
      </c>
      <c r="I103" s="3">
        <v>10.62</v>
      </c>
      <c r="J103" s="3">
        <v>11.41</v>
      </c>
      <c r="K103" s="3">
        <v>3.4</v>
      </c>
      <c r="L103" s="3">
        <v>1.1100000000000001</v>
      </c>
      <c r="M103" s="3">
        <v>97.03</v>
      </c>
      <c r="N103" s="13">
        <f t="shared" si="27"/>
        <v>57.362953647799777</v>
      </c>
      <c r="O103" s="2">
        <v>23</v>
      </c>
      <c r="P103" s="3">
        <v>5.9930000000000003</v>
      </c>
      <c r="Q103" s="3">
        <v>0.56499999999999995</v>
      </c>
      <c r="R103" s="3">
        <v>2.1360000000000001</v>
      </c>
      <c r="S103" s="3">
        <v>0</v>
      </c>
      <c r="T103" s="3">
        <v>0</v>
      </c>
      <c r="U103" s="3">
        <v>1.7889999999999999</v>
      </c>
      <c r="V103" s="3">
        <v>1.7999999999999999E-2</v>
      </c>
      <c r="W103" s="3">
        <v>2.4060000000000001</v>
      </c>
      <c r="X103" s="3">
        <v>1.859</v>
      </c>
      <c r="Y103" s="3">
        <v>1.002</v>
      </c>
      <c r="Z103" s="3">
        <v>0.215</v>
      </c>
      <c r="AA103" s="3">
        <v>15.983000000000001</v>
      </c>
      <c r="AB103" s="3">
        <f t="shared" si="29"/>
        <v>2.0069999999999997</v>
      </c>
      <c r="AC103" s="3">
        <f t="shared" si="30"/>
        <v>0.12900000000000045</v>
      </c>
      <c r="AD103" s="3">
        <f t="shared" si="31"/>
        <v>2.0069999999999997</v>
      </c>
      <c r="AE103" s="3">
        <f t="shared" si="32"/>
        <v>0.12900000000000045</v>
      </c>
      <c r="AF103" s="3">
        <f t="shared" si="28"/>
        <v>57.362953647799777</v>
      </c>
      <c r="AG103" s="14">
        <f t="shared" si="33"/>
        <v>1029.01693</v>
      </c>
      <c r="AH103" s="14">
        <f t="shared" si="34"/>
        <v>414.44775334195185</v>
      </c>
      <c r="AI103" s="14">
        <f t="shared" si="26"/>
        <v>4.1444775334195185</v>
      </c>
      <c r="AJ103" s="14">
        <f t="shared" si="35"/>
        <v>50.565439978362363</v>
      </c>
      <c r="AK103" s="3">
        <v>-0.81767750008768481</v>
      </c>
      <c r="AL103" s="3">
        <v>4.1820171438513682</v>
      </c>
    </row>
    <row r="104" spans="1:38">
      <c r="A104" s="2" t="s">
        <v>119</v>
      </c>
      <c r="B104" s="2" t="s">
        <v>194</v>
      </c>
      <c r="C104" s="3">
        <v>38.97</v>
      </c>
      <c r="D104" s="3">
        <v>5.81</v>
      </c>
      <c r="E104" s="3">
        <v>12.31</v>
      </c>
      <c r="F104" s="3">
        <v>0.01</v>
      </c>
      <c r="G104" s="3">
        <v>12.99</v>
      </c>
      <c r="H104" s="3">
        <v>0.15</v>
      </c>
      <c r="I104" s="3">
        <v>10.9</v>
      </c>
      <c r="J104" s="3">
        <v>11.46</v>
      </c>
      <c r="K104" s="3">
        <v>3.27</v>
      </c>
      <c r="L104" s="3">
        <v>1.1100000000000001</v>
      </c>
      <c r="M104" s="3">
        <v>96.98</v>
      </c>
      <c r="N104" s="13">
        <f t="shared" si="27"/>
        <v>59.9303531036579</v>
      </c>
      <c r="O104" s="2">
        <v>23</v>
      </c>
      <c r="P104" s="3">
        <v>5.9020000000000001</v>
      </c>
      <c r="Q104" s="3">
        <v>0.66200000000000003</v>
      </c>
      <c r="R104" s="3">
        <v>2.198</v>
      </c>
      <c r="S104" s="3">
        <v>1E-3</v>
      </c>
      <c r="T104" s="3">
        <v>0</v>
      </c>
      <c r="U104" s="3">
        <v>1.645</v>
      </c>
      <c r="V104" s="3">
        <v>1.9E-2</v>
      </c>
      <c r="W104" s="3">
        <v>2.46</v>
      </c>
      <c r="X104" s="3">
        <v>1.86</v>
      </c>
      <c r="Y104" s="3">
        <v>0.96</v>
      </c>
      <c r="Z104" s="3">
        <v>0.214</v>
      </c>
      <c r="AA104" s="3">
        <v>15.923999999999999</v>
      </c>
      <c r="AB104" s="3">
        <f t="shared" si="29"/>
        <v>2.0979999999999999</v>
      </c>
      <c r="AC104" s="3">
        <f t="shared" si="30"/>
        <v>0.10000000000000009</v>
      </c>
      <c r="AD104" s="3">
        <f t="shared" si="31"/>
        <v>2.0979999999999999</v>
      </c>
      <c r="AE104" s="3">
        <f t="shared" si="32"/>
        <v>0.10000000000000009</v>
      </c>
      <c r="AF104" s="3">
        <f t="shared" si="28"/>
        <v>59.9303531036579</v>
      </c>
      <c r="AG104" s="14">
        <f t="shared" si="33"/>
        <v>1058.1334699999998</v>
      </c>
      <c r="AH104" s="14">
        <f t="shared" si="34"/>
        <v>453.09549962095502</v>
      </c>
      <c r="AI104" s="14">
        <f t="shared" si="26"/>
        <v>4.5309549962095499</v>
      </c>
      <c r="AJ104" s="14">
        <f t="shared" si="35"/>
        <v>45.783399417206482</v>
      </c>
      <c r="AK104" s="3">
        <v>-0.97874248088527871</v>
      </c>
      <c r="AL104" s="3">
        <v>4.2869409456166556</v>
      </c>
    </row>
    <row r="105" spans="1:38">
      <c r="A105" s="2" t="s">
        <v>120</v>
      </c>
      <c r="B105" s="2" t="s">
        <v>194</v>
      </c>
      <c r="C105" s="3">
        <v>39.270000000000003</v>
      </c>
      <c r="D105" s="3">
        <v>5.38</v>
      </c>
      <c r="E105" s="3">
        <v>12.16</v>
      </c>
      <c r="F105" s="3">
        <v>0</v>
      </c>
      <c r="G105" s="3">
        <v>13.71</v>
      </c>
      <c r="H105" s="3">
        <v>0.19</v>
      </c>
      <c r="I105" s="3">
        <v>10.84</v>
      </c>
      <c r="J105" s="3">
        <v>11.42</v>
      </c>
      <c r="K105" s="3">
        <v>3.2</v>
      </c>
      <c r="L105" s="3">
        <v>1.1299999999999999</v>
      </c>
      <c r="M105" s="3">
        <v>97.3</v>
      </c>
      <c r="N105" s="13">
        <f t="shared" si="27"/>
        <v>58.494299792242465</v>
      </c>
      <c r="O105" s="2">
        <v>23</v>
      </c>
      <c r="P105" s="3">
        <v>5.9429999999999996</v>
      </c>
      <c r="Q105" s="3">
        <v>0.61199999999999999</v>
      </c>
      <c r="R105" s="3">
        <v>2.17</v>
      </c>
      <c r="S105" s="3">
        <v>0</v>
      </c>
      <c r="T105" s="3">
        <v>0</v>
      </c>
      <c r="U105" s="3">
        <v>1.7350000000000001</v>
      </c>
      <c r="V105" s="3">
        <v>2.4E-2</v>
      </c>
      <c r="W105" s="3">
        <v>2.4449999999999998</v>
      </c>
      <c r="X105" s="3">
        <v>1.8520000000000001</v>
      </c>
      <c r="Y105" s="3">
        <v>0.93899999999999995</v>
      </c>
      <c r="Z105" s="3">
        <v>0.218</v>
      </c>
      <c r="AA105" s="3">
        <v>15.939</v>
      </c>
      <c r="AB105" s="3">
        <f t="shared" si="29"/>
        <v>2.0570000000000004</v>
      </c>
      <c r="AC105" s="3">
        <f t="shared" si="30"/>
        <v>0.11299999999999955</v>
      </c>
      <c r="AD105" s="3">
        <f t="shared" si="31"/>
        <v>2.0570000000000004</v>
      </c>
      <c r="AE105" s="3">
        <f t="shared" si="32"/>
        <v>0.11299999999999955</v>
      </c>
      <c r="AF105" s="3">
        <f t="shared" si="28"/>
        <v>58.494299792242465</v>
      </c>
      <c r="AG105" s="14">
        <f t="shared" si="33"/>
        <v>1038.4802100000002</v>
      </c>
      <c r="AH105" s="14">
        <f t="shared" si="34"/>
        <v>435.21445917834779</v>
      </c>
      <c r="AI105" s="14">
        <f t="shared" si="26"/>
        <v>4.3521445917834782</v>
      </c>
      <c r="AJ105" s="14">
        <f t="shared" si="35"/>
        <v>48.929745522347112</v>
      </c>
      <c r="AK105" s="3">
        <v>-0.82889689466514582</v>
      </c>
      <c r="AL105" s="3">
        <v>4.1571971102880454</v>
      </c>
    </row>
    <row r="106" spans="1:38">
      <c r="A106" s="2" t="s">
        <v>121</v>
      </c>
      <c r="B106" s="2" t="s">
        <v>194</v>
      </c>
      <c r="C106" s="3">
        <v>39.380000000000003</v>
      </c>
      <c r="D106" s="3">
        <v>4.5199999999999996</v>
      </c>
      <c r="E106" s="3">
        <v>11.98</v>
      </c>
      <c r="F106" s="3">
        <v>0</v>
      </c>
      <c r="G106" s="3">
        <v>15.02</v>
      </c>
      <c r="H106" s="3">
        <v>0.19</v>
      </c>
      <c r="I106" s="3">
        <v>10.11</v>
      </c>
      <c r="J106" s="3">
        <v>11.32</v>
      </c>
      <c r="K106" s="3">
        <v>3.35</v>
      </c>
      <c r="L106" s="3">
        <v>1.03</v>
      </c>
      <c r="M106" s="3">
        <v>96.9</v>
      </c>
      <c r="N106" s="13">
        <f t="shared" si="27"/>
        <v>54.540542070609987</v>
      </c>
      <c r="O106" s="2">
        <v>23</v>
      </c>
      <c r="P106" s="3">
        <v>6.0149999999999997</v>
      </c>
      <c r="Q106" s="3">
        <v>0.51900000000000002</v>
      </c>
      <c r="R106" s="3">
        <v>2.157</v>
      </c>
      <c r="S106" s="3">
        <v>0</v>
      </c>
      <c r="T106" s="3">
        <v>0</v>
      </c>
      <c r="U106" s="3">
        <v>1.919</v>
      </c>
      <c r="V106" s="3">
        <v>2.5000000000000001E-2</v>
      </c>
      <c r="W106" s="3">
        <v>2.302</v>
      </c>
      <c r="X106" s="3">
        <v>1.853</v>
      </c>
      <c r="Y106" s="3">
        <v>0.99199999999999999</v>
      </c>
      <c r="Z106" s="3">
        <v>0.20100000000000001</v>
      </c>
      <c r="AA106" s="3">
        <v>15.983000000000001</v>
      </c>
      <c r="AB106" s="3">
        <f t="shared" si="29"/>
        <v>1.9850000000000003</v>
      </c>
      <c r="AC106" s="3">
        <f t="shared" si="30"/>
        <v>0.17199999999999971</v>
      </c>
      <c r="AD106" s="3">
        <f t="shared" si="31"/>
        <v>1.9850000000000003</v>
      </c>
      <c r="AE106" s="3">
        <f t="shared" si="32"/>
        <v>0.17199999999999971</v>
      </c>
      <c r="AF106" s="3">
        <f t="shared" si="28"/>
        <v>54.540542070609987</v>
      </c>
      <c r="AG106" s="14">
        <f t="shared" si="33"/>
        <v>1010.6935500000001</v>
      </c>
      <c r="AH106" s="14">
        <f t="shared" si="34"/>
        <v>427.15413466420387</v>
      </c>
      <c r="AI106" s="14">
        <f t="shared" si="26"/>
        <v>4.2715413466420387</v>
      </c>
      <c r="AJ106" s="14">
        <f t="shared" si="35"/>
        <v>52.804045390451563</v>
      </c>
      <c r="AK106" s="3">
        <v>-0.84295617266897871</v>
      </c>
      <c r="AL106" s="3">
        <v>4.6675791327190748</v>
      </c>
    </row>
    <row r="107" spans="1:38">
      <c r="A107" s="2" t="s">
        <v>122</v>
      </c>
      <c r="B107" s="2" t="s">
        <v>194</v>
      </c>
      <c r="C107" s="3">
        <v>39.630000000000003</v>
      </c>
      <c r="D107" s="3">
        <v>4.49</v>
      </c>
      <c r="E107" s="3">
        <v>11.87</v>
      </c>
      <c r="F107" s="3">
        <v>0.01</v>
      </c>
      <c r="G107" s="3">
        <v>15.05</v>
      </c>
      <c r="H107" s="3">
        <v>0.14000000000000001</v>
      </c>
      <c r="I107" s="3">
        <v>10.14</v>
      </c>
      <c r="J107" s="3">
        <v>11.24</v>
      </c>
      <c r="K107" s="3">
        <v>3.28</v>
      </c>
      <c r="L107" s="3">
        <v>1.06</v>
      </c>
      <c r="M107" s="3">
        <v>96.91</v>
      </c>
      <c r="N107" s="13">
        <f t="shared" si="27"/>
        <v>54.564532031879281</v>
      </c>
      <c r="O107" s="2">
        <v>23</v>
      </c>
      <c r="P107" s="3">
        <v>6.0469999999999997</v>
      </c>
      <c r="Q107" s="3">
        <v>0.51500000000000001</v>
      </c>
      <c r="R107" s="3">
        <v>2.1349999999999998</v>
      </c>
      <c r="S107" s="3">
        <v>1E-3</v>
      </c>
      <c r="T107" s="3">
        <v>0</v>
      </c>
      <c r="U107" s="3">
        <v>1.921</v>
      </c>
      <c r="V107" s="3">
        <v>1.7999999999999999E-2</v>
      </c>
      <c r="W107" s="3">
        <v>2.306</v>
      </c>
      <c r="X107" s="3">
        <v>1.8380000000000001</v>
      </c>
      <c r="Y107" s="3">
        <v>0.97</v>
      </c>
      <c r="Z107" s="3">
        <v>0.20599999999999999</v>
      </c>
      <c r="AA107" s="3">
        <v>15.958</v>
      </c>
      <c r="AB107" s="3">
        <f t="shared" si="29"/>
        <v>1.9530000000000003</v>
      </c>
      <c r="AC107" s="3">
        <f t="shared" si="30"/>
        <v>0.1819999999999995</v>
      </c>
      <c r="AD107" s="3">
        <f t="shared" si="31"/>
        <v>1.9530000000000003</v>
      </c>
      <c r="AE107" s="3">
        <f t="shared" si="32"/>
        <v>0.1819999999999995</v>
      </c>
      <c r="AF107" s="3">
        <f t="shared" si="28"/>
        <v>54.564532031879281</v>
      </c>
      <c r="AG107" s="14">
        <f t="shared" si="33"/>
        <v>1003.60501</v>
      </c>
      <c r="AH107" s="14">
        <f t="shared" si="34"/>
        <v>413.85220577397217</v>
      </c>
      <c r="AI107" s="14">
        <f t="shared" si="26"/>
        <v>4.1385220577397215</v>
      </c>
      <c r="AJ107" s="14">
        <f t="shared" si="35"/>
        <v>53.898748842815749</v>
      </c>
      <c r="AK107" s="3">
        <v>-0.78832580739323355</v>
      </c>
      <c r="AL107" s="3">
        <v>4.6025409284520054</v>
      </c>
    </row>
    <row r="108" spans="1:38">
      <c r="A108" s="2" t="s">
        <v>123</v>
      </c>
      <c r="B108" s="2" t="s">
        <v>194</v>
      </c>
      <c r="C108" s="3">
        <v>39.28</v>
      </c>
      <c r="D108" s="3">
        <v>5.04</v>
      </c>
      <c r="E108" s="3">
        <v>12.01</v>
      </c>
      <c r="F108" s="3">
        <v>0.03</v>
      </c>
      <c r="G108" s="3">
        <v>13.59</v>
      </c>
      <c r="H108" s="3">
        <v>0.13</v>
      </c>
      <c r="I108" s="3">
        <v>10.81</v>
      </c>
      <c r="J108" s="3">
        <v>11.35</v>
      </c>
      <c r="K108" s="3">
        <v>3.34</v>
      </c>
      <c r="L108" s="3">
        <v>1.1000000000000001</v>
      </c>
      <c r="M108" s="3">
        <v>96.68</v>
      </c>
      <c r="N108" s="13">
        <f t="shared" si="27"/>
        <v>58.640378633207682</v>
      </c>
      <c r="O108" s="2">
        <v>23</v>
      </c>
      <c r="P108" s="3">
        <v>5.9790000000000001</v>
      </c>
      <c r="Q108" s="3">
        <v>0.57699999999999996</v>
      </c>
      <c r="R108" s="3">
        <v>2.1549999999999998</v>
      </c>
      <c r="S108" s="3">
        <v>4.0000000000000001E-3</v>
      </c>
      <c r="T108" s="3">
        <v>0</v>
      </c>
      <c r="U108" s="3">
        <v>1.73</v>
      </c>
      <c r="V108" s="3">
        <v>1.7000000000000001E-2</v>
      </c>
      <c r="W108" s="3">
        <v>2.452</v>
      </c>
      <c r="X108" s="3">
        <v>1.851</v>
      </c>
      <c r="Y108" s="3">
        <v>0.98599999999999999</v>
      </c>
      <c r="Z108" s="3">
        <v>0.214</v>
      </c>
      <c r="AA108" s="3">
        <v>15.964</v>
      </c>
      <c r="AB108" s="3">
        <f t="shared" si="29"/>
        <v>2.0209999999999999</v>
      </c>
      <c r="AC108" s="3">
        <f t="shared" si="30"/>
        <v>0.1339999999999999</v>
      </c>
      <c r="AD108" s="3">
        <f t="shared" si="31"/>
        <v>2.0209999999999999</v>
      </c>
      <c r="AE108" s="3">
        <f t="shared" si="32"/>
        <v>0.1339999999999999</v>
      </c>
      <c r="AF108" s="3">
        <f t="shared" si="28"/>
        <v>58.640378633207682</v>
      </c>
      <c r="AG108" s="14">
        <f t="shared" si="33"/>
        <v>1034.7437600000001</v>
      </c>
      <c r="AH108" s="14">
        <f t="shared" si="34"/>
        <v>425.92740425679744</v>
      </c>
      <c r="AI108" s="14">
        <f t="shared" si="26"/>
        <v>4.2592740425679745</v>
      </c>
      <c r="AJ108" s="14">
        <f t="shared" si="35"/>
        <v>49.59542734281365</v>
      </c>
      <c r="AK108" s="3">
        <v>-0.77494980322267715</v>
      </c>
      <c r="AL108" s="3">
        <v>4.2110857070951901</v>
      </c>
    </row>
    <row r="109" spans="1:38">
      <c r="A109" s="2" t="s">
        <v>124</v>
      </c>
      <c r="B109" s="2" t="s">
        <v>194</v>
      </c>
      <c r="C109" s="3">
        <v>39.54</v>
      </c>
      <c r="D109" s="3">
        <v>4.84</v>
      </c>
      <c r="E109" s="3">
        <v>12.1</v>
      </c>
      <c r="F109" s="3">
        <v>0.01</v>
      </c>
      <c r="G109" s="3">
        <v>14.34</v>
      </c>
      <c r="H109" s="3">
        <v>0.22</v>
      </c>
      <c r="I109" s="3">
        <v>10.65</v>
      </c>
      <c r="J109" s="3">
        <v>11.37</v>
      </c>
      <c r="K109" s="3">
        <v>3.27</v>
      </c>
      <c r="L109" s="3">
        <v>1.1299999999999999</v>
      </c>
      <c r="M109" s="3">
        <v>97.47</v>
      </c>
      <c r="N109" s="13">
        <f t="shared" si="27"/>
        <v>56.966588222471813</v>
      </c>
      <c r="O109" s="2">
        <v>23</v>
      </c>
      <c r="P109" s="3">
        <v>5.9870000000000001</v>
      </c>
      <c r="Q109" s="3">
        <v>0.55100000000000005</v>
      </c>
      <c r="R109" s="3">
        <v>2.16</v>
      </c>
      <c r="S109" s="3">
        <v>1E-3</v>
      </c>
      <c r="T109" s="3">
        <v>0</v>
      </c>
      <c r="U109" s="3">
        <v>1.8160000000000001</v>
      </c>
      <c r="V109" s="3">
        <v>2.8000000000000001E-2</v>
      </c>
      <c r="W109" s="3">
        <v>2.403</v>
      </c>
      <c r="X109" s="3">
        <v>1.845</v>
      </c>
      <c r="Y109" s="3">
        <v>0.96</v>
      </c>
      <c r="Z109" s="3">
        <v>0.218</v>
      </c>
      <c r="AA109" s="3">
        <v>15.97</v>
      </c>
      <c r="AB109" s="3">
        <f t="shared" si="29"/>
        <v>2.0129999999999999</v>
      </c>
      <c r="AC109" s="3">
        <f t="shared" si="30"/>
        <v>0.14700000000000024</v>
      </c>
      <c r="AD109" s="3">
        <f t="shared" si="31"/>
        <v>2.0129999999999999</v>
      </c>
      <c r="AE109" s="3">
        <f t="shared" si="32"/>
        <v>0.14700000000000024</v>
      </c>
      <c r="AF109" s="3">
        <f t="shared" si="28"/>
        <v>56.966588222471813</v>
      </c>
      <c r="AG109" s="14">
        <f t="shared" si="33"/>
        <v>1022.0388599999999</v>
      </c>
      <c r="AH109" s="14">
        <f t="shared" si="34"/>
        <v>429.00085811958735</v>
      </c>
      <c r="AI109" s="14">
        <f t="shared" si="26"/>
        <v>4.2900085811958739</v>
      </c>
      <c r="AJ109" s="14">
        <f t="shared" si="35"/>
        <v>51.291703012194446</v>
      </c>
      <c r="AK109" s="3">
        <v>-0.74648119176948846</v>
      </c>
      <c r="AL109" s="3">
        <v>4.2311253783849399</v>
      </c>
    </row>
    <row r="110" spans="1:38">
      <c r="A110" s="2" t="s">
        <v>125</v>
      </c>
      <c r="B110" s="2" t="s">
        <v>194</v>
      </c>
      <c r="C110" s="3">
        <v>39.29</v>
      </c>
      <c r="D110" s="3">
        <v>5.62</v>
      </c>
      <c r="E110" s="3">
        <v>12.43</v>
      </c>
      <c r="F110" s="3">
        <v>0.02</v>
      </c>
      <c r="G110" s="3">
        <v>13.27</v>
      </c>
      <c r="H110" s="3">
        <v>0.17</v>
      </c>
      <c r="I110" s="3">
        <v>10.99</v>
      </c>
      <c r="J110" s="3">
        <v>11.44</v>
      </c>
      <c r="K110" s="3">
        <v>3.32</v>
      </c>
      <c r="L110" s="3">
        <v>1.06</v>
      </c>
      <c r="M110" s="3">
        <v>97.61</v>
      </c>
      <c r="N110" s="13">
        <f t="shared" si="27"/>
        <v>59.615292856748113</v>
      </c>
      <c r="O110" s="2">
        <v>23</v>
      </c>
      <c r="P110" s="3">
        <v>5.9139999999999997</v>
      </c>
      <c r="Q110" s="3">
        <v>0.63600000000000001</v>
      </c>
      <c r="R110" s="3">
        <v>2.206</v>
      </c>
      <c r="S110" s="3">
        <v>2E-3</v>
      </c>
      <c r="T110" s="3">
        <v>0</v>
      </c>
      <c r="U110" s="3">
        <v>1.67</v>
      </c>
      <c r="V110" s="3">
        <v>2.1999999999999999E-2</v>
      </c>
      <c r="W110" s="3">
        <v>2.4649999999999999</v>
      </c>
      <c r="X110" s="3">
        <v>1.845</v>
      </c>
      <c r="Y110" s="3">
        <v>0.96899999999999997</v>
      </c>
      <c r="Z110" s="3">
        <v>0.20399999999999999</v>
      </c>
      <c r="AA110" s="3">
        <v>15.933</v>
      </c>
      <c r="AB110" s="3">
        <f t="shared" si="29"/>
        <v>2.0860000000000003</v>
      </c>
      <c r="AC110" s="3">
        <f t="shared" si="30"/>
        <v>0.11999999999999966</v>
      </c>
      <c r="AD110" s="3">
        <f t="shared" si="31"/>
        <v>2.0860000000000003</v>
      </c>
      <c r="AE110" s="3">
        <f t="shared" si="32"/>
        <v>0.11999999999999966</v>
      </c>
      <c r="AF110" s="3">
        <f t="shared" si="28"/>
        <v>59.615292856748113</v>
      </c>
      <c r="AG110" s="14">
        <f t="shared" si="33"/>
        <v>1052.68832</v>
      </c>
      <c r="AH110" s="14">
        <f t="shared" si="34"/>
        <v>458.33800733609615</v>
      </c>
      <c r="AI110" s="14">
        <f t="shared" si="26"/>
        <v>4.5833800733609618</v>
      </c>
      <c r="AJ110" s="14">
        <f t="shared" si="35"/>
        <v>46.529003279061563</v>
      </c>
      <c r="AK110" s="3">
        <v>-0.90051882431342456</v>
      </c>
      <c r="AL110" s="3">
        <v>4.3814407341167882</v>
      </c>
    </row>
    <row r="111" spans="1:38">
      <c r="A111" s="2" t="s">
        <v>126</v>
      </c>
      <c r="B111" s="2" t="s">
        <v>194</v>
      </c>
      <c r="C111" s="3">
        <v>39.6</v>
      </c>
      <c r="D111" s="3">
        <v>4.4800000000000004</v>
      </c>
      <c r="E111" s="3">
        <v>12.08</v>
      </c>
      <c r="F111" s="3">
        <v>0</v>
      </c>
      <c r="G111" s="3">
        <v>15.15</v>
      </c>
      <c r="H111" s="3">
        <v>0.18</v>
      </c>
      <c r="I111" s="3">
        <v>10.050000000000001</v>
      </c>
      <c r="J111" s="3">
        <v>11.29</v>
      </c>
      <c r="K111" s="3">
        <v>3.25</v>
      </c>
      <c r="L111" s="3">
        <v>1.1000000000000001</v>
      </c>
      <c r="M111" s="3">
        <v>97.18</v>
      </c>
      <c r="N111" s="13">
        <f t="shared" si="27"/>
        <v>54.179056099652684</v>
      </c>
      <c r="O111" s="2">
        <v>23</v>
      </c>
      <c r="P111" s="3">
        <v>6.03</v>
      </c>
      <c r="Q111" s="3">
        <v>0.51300000000000001</v>
      </c>
      <c r="R111" s="3">
        <v>2.1680000000000001</v>
      </c>
      <c r="S111" s="3">
        <v>0</v>
      </c>
      <c r="T111" s="3">
        <v>0</v>
      </c>
      <c r="U111" s="3">
        <v>1.929</v>
      </c>
      <c r="V111" s="3">
        <v>2.3E-2</v>
      </c>
      <c r="W111" s="3">
        <v>2.2810000000000001</v>
      </c>
      <c r="X111" s="3">
        <v>1.8420000000000001</v>
      </c>
      <c r="Y111" s="3">
        <v>0.96</v>
      </c>
      <c r="Z111" s="3">
        <v>0.214</v>
      </c>
      <c r="AA111" s="3">
        <v>15.96</v>
      </c>
      <c r="AB111" s="3">
        <f t="shared" si="29"/>
        <v>1.9699999999999998</v>
      </c>
      <c r="AC111" s="3">
        <f t="shared" si="30"/>
        <v>0.1980000000000004</v>
      </c>
      <c r="AD111" s="3">
        <f t="shared" si="31"/>
        <v>1.9699999999999998</v>
      </c>
      <c r="AE111" s="3">
        <f t="shared" si="32"/>
        <v>0.1980000000000004</v>
      </c>
      <c r="AF111" s="3">
        <f t="shared" si="28"/>
        <v>54.179056099652684</v>
      </c>
      <c r="AG111" s="14">
        <f t="shared" si="33"/>
        <v>1004.0569099999999</v>
      </c>
      <c r="AH111" s="14">
        <f t="shared" si="34"/>
        <v>433.96458058069231</v>
      </c>
      <c r="AI111" s="14">
        <f t="shared" si="26"/>
        <v>4.3396458058069234</v>
      </c>
      <c r="AJ111" s="14">
        <f t="shared" si="35"/>
        <v>53.539587999049672</v>
      </c>
      <c r="AK111" s="3">
        <v>-0.83435086847282314</v>
      </c>
      <c r="AL111" s="3">
        <v>4.7166173928893791</v>
      </c>
    </row>
    <row r="112" spans="1:38">
      <c r="A112" s="2" t="s">
        <v>127</v>
      </c>
      <c r="B112" s="2" t="s">
        <v>194</v>
      </c>
      <c r="C112" s="3">
        <v>39.67</v>
      </c>
      <c r="D112" s="3">
        <v>4.74</v>
      </c>
      <c r="E112" s="3">
        <v>11.78</v>
      </c>
      <c r="F112" s="3">
        <v>0.01</v>
      </c>
      <c r="G112" s="3">
        <v>14.41</v>
      </c>
      <c r="H112" s="3">
        <v>0.28000000000000003</v>
      </c>
      <c r="I112" s="3">
        <v>10.59</v>
      </c>
      <c r="J112" s="3">
        <v>11.23</v>
      </c>
      <c r="K112" s="3">
        <v>3.41</v>
      </c>
      <c r="L112" s="3">
        <v>1.06</v>
      </c>
      <c r="M112" s="3">
        <v>97.18</v>
      </c>
      <c r="N112" s="13">
        <f t="shared" si="27"/>
        <v>56.708524171188472</v>
      </c>
      <c r="O112" s="2">
        <v>23</v>
      </c>
      <c r="P112" s="3">
        <v>6.0270000000000001</v>
      </c>
      <c r="Q112" s="3">
        <v>0.54200000000000004</v>
      </c>
      <c r="R112" s="3">
        <v>2.11</v>
      </c>
      <c r="S112" s="3">
        <v>1E-3</v>
      </c>
      <c r="T112" s="3">
        <v>0</v>
      </c>
      <c r="U112" s="3">
        <v>1.831</v>
      </c>
      <c r="V112" s="3">
        <v>3.5999999999999997E-2</v>
      </c>
      <c r="W112" s="3">
        <v>2.3980000000000001</v>
      </c>
      <c r="X112" s="3">
        <v>1.8280000000000001</v>
      </c>
      <c r="Y112" s="3">
        <v>1.004</v>
      </c>
      <c r="Z112" s="3">
        <v>0.20499999999999999</v>
      </c>
      <c r="AA112" s="3">
        <v>15.981999999999999</v>
      </c>
      <c r="AB112" s="3">
        <f t="shared" si="29"/>
        <v>1.9729999999999999</v>
      </c>
      <c r="AC112" s="3">
        <f t="shared" si="30"/>
        <v>0.13700000000000001</v>
      </c>
      <c r="AD112" s="3">
        <f t="shared" si="31"/>
        <v>1.9729999999999999</v>
      </c>
      <c r="AE112" s="3">
        <f t="shared" si="32"/>
        <v>0.13700000000000001</v>
      </c>
      <c r="AF112" s="3">
        <f t="shared" si="28"/>
        <v>56.708524171188472</v>
      </c>
      <c r="AG112" s="14">
        <f t="shared" si="33"/>
        <v>1019.1099899999999</v>
      </c>
      <c r="AH112" s="14">
        <f t="shared" si="34"/>
        <v>399.23847466113568</v>
      </c>
      <c r="AI112" s="14">
        <f t="shared" si="26"/>
        <v>3.9923847466113567</v>
      </c>
      <c r="AJ112" s="14">
        <f t="shared" si="35"/>
        <v>52.140721651411134</v>
      </c>
      <c r="AK112" s="3">
        <v>-0.7264896235834275</v>
      </c>
      <c r="AL112" s="3">
        <v>4.1468152148753212</v>
      </c>
    </row>
    <row r="113" spans="1:38">
      <c r="A113" s="2" t="s">
        <v>128</v>
      </c>
      <c r="B113" s="2" t="s">
        <v>194</v>
      </c>
      <c r="C113" s="3">
        <v>39.630000000000003</v>
      </c>
      <c r="D113" s="3">
        <v>4.84</v>
      </c>
      <c r="E113" s="3">
        <v>11.88</v>
      </c>
      <c r="F113" s="3">
        <v>0.02</v>
      </c>
      <c r="G113" s="3">
        <v>14.43</v>
      </c>
      <c r="H113" s="3">
        <v>0.2</v>
      </c>
      <c r="I113" s="3">
        <v>10.58</v>
      </c>
      <c r="J113" s="3">
        <v>11.29</v>
      </c>
      <c r="K113" s="3">
        <v>3.42</v>
      </c>
      <c r="L113" s="3">
        <v>1.1200000000000001</v>
      </c>
      <c r="M113" s="3">
        <v>97.41</v>
      </c>
      <c r="N113" s="13">
        <f t="shared" si="27"/>
        <v>56.651272206064135</v>
      </c>
      <c r="O113" s="2">
        <v>23</v>
      </c>
      <c r="P113" s="3">
        <v>6.008</v>
      </c>
      <c r="Q113" s="3">
        <v>0.55200000000000005</v>
      </c>
      <c r="R113" s="3">
        <v>2.1230000000000002</v>
      </c>
      <c r="S113" s="3">
        <v>2E-3</v>
      </c>
      <c r="T113" s="3">
        <v>0</v>
      </c>
      <c r="U113" s="3">
        <v>1.83</v>
      </c>
      <c r="V113" s="3">
        <v>2.5999999999999999E-2</v>
      </c>
      <c r="W113" s="3">
        <v>2.391</v>
      </c>
      <c r="X113" s="3">
        <v>1.8340000000000001</v>
      </c>
      <c r="Y113" s="3">
        <v>1.0049999999999999</v>
      </c>
      <c r="Z113" s="3">
        <v>0.217</v>
      </c>
      <c r="AA113" s="3">
        <v>15.988</v>
      </c>
      <c r="AB113" s="3">
        <f t="shared" si="29"/>
        <v>1.992</v>
      </c>
      <c r="AC113" s="3">
        <f t="shared" si="30"/>
        <v>0.13100000000000023</v>
      </c>
      <c r="AD113" s="3">
        <f t="shared" si="31"/>
        <v>1.992</v>
      </c>
      <c r="AE113" s="3">
        <f t="shared" si="32"/>
        <v>0.13100000000000023</v>
      </c>
      <c r="AF113" s="3">
        <f t="shared" si="28"/>
        <v>56.651272206064135</v>
      </c>
      <c r="AG113" s="14">
        <f t="shared" si="33"/>
        <v>1022.9690800000001</v>
      </c>
      <c r="AH113" s="14">
        <f t="shared" si="34"/>
        <v>406.77203550757463</v>
      </c>
      <c r="AI113" s="14">
        <f t="shared" si="26"/>
        <v>4.0677203550757461</v>
      </c>
      <c r="AJ113" s="14">
        <f t="shared" si="35"/>
        <v>51.506766541138134</v>
      </c>
      <c r="AK113" s="3">
        <v>-0.77518876341535226</v>
      </c>
      <c r="AL113" s="3">
        <v>4.0502577616624613</v>
      </c>
    </row>
    <row r="114" spans="1:38">
      <c r="A114" s="2" t="s">
        <v>129</v>
      </c>
      <c r="B114" s="2" t="s">
        <v>194</v>
      </c>
      <c r="C114" s="3">
        <v>39.020000000000003</v>
      </c>
      <c r="D114" s="3">
        <v>4.8899999999999997</v>
      </c>
      <c r="E114" s="3">
        <v>12.1</v>
      </c>
      <c r="F114" s="3">
        <v>0</v>
      </c>
      <c r="G114" s="3">
        <v>13.9</v>
      </c>
      <c r="H114" s="3">
        <v>0.15</v>
      </c>
      <c r="I114" s="3">
        <v>10.46</v>
      </c>
      <c r="J114" s="3">
        <v>11.28</v>
      </c>
      <c r="K114" s="3">
        <v>3.37</v>
      </c>
      <c r="L114" s="3">
        <v>1.07</v>
      </c>
      <c r="M114" s="3">
        <v>96.24</v>
      </c>
      <c r="N114" s="13">
        <f t="shared" si="27"/>
        <v>57.288963761376969</v>
      </c>
      <c r="O114" s="2">
        <v>23</v>
      </c>
      <c r="P114" s="3">
        <v>5.976</v>
      </c>
      <c r="Q114" s="3">
        <v>0.56299999999999994</v>
      </c>
      <c r="R114" s="3">
        <v>2.1850000000000001</v>
      </c>
      <c r="S114" s="3">
        <v>0</v>
      </c>
      <c r="T114" s="3">
        <v>0</v>
      </c>
      <c r="U114" s="3">
        <v>1.78</v>
      </c>
      <c r="V114" s="3">
        <v>1.9E-2</v>
      </c>
      <c r="W114" s="3">
        <v>2.3879999999999999</v>
      </c>
      <c r="X114" s="3">
        <v>1.851</v>
      </c>
      <c r="Y114" s="3">
        <v>1.0009999999999999</v>
      </c>
      <c r="Z114" s="3">
        <v>0.20899999999999999</v>
      </c>
      <c r="AA114" s="3">
        <v>15.973000000000001</v>
      </c>
      <c r="AB114" s="3">
        <f t="shared" si="29"/>
        <v>2.024</v>
      </c>
      <c r="AC114" s="3">
        <f t="shared" si="30"/>
        <v>0.16100000000000003</v>
      </c>
      <c r="AD114" s="3">
        <f t="shared" si="31"/>
        <v>2.024</v>
      </c>
      <c r="AE114" s="3">
        <f t="shared" si="32"/>
        <v>0.16100000000000003</v>
      </c>
      <c r="AF114" s="3">
        <f t="shared" si="28"/>
        <v>57.288963761376969</v>
      </c>
      <c r="AG114" s="14">
        <f t="shared" si="33"/>
        <v>1031.5633799999998</v>
      </c>
      <c r="AH114" s="14">
        <f t="shared" si="34"/>
        <v>444.70401196280608</v>
      </c>
      <c r="AI114" s="14">
        <f t="shared" si="26"/>
        <v>4.4470401196280607</v>
      </c>
      <c r="AJ114" s="14">
        <f t="shared" si="35"/>
        <v>49.763745199248056</v>
      </c>
      <c r="AK114" s="3">
        <v>-0.86190579394201983</v>
      </c>
      <c r="AL114" s="3">
        <v>4.5058434768035083</v>
      </c>
    </row>
    <row r="115" spans="1:38">
      <c r="A115" s="2" t="s">
        <v>130</v>
      </c>
      <c r="B115" s="2" t="s">
        <v>194</v>
      </c>
      <c r="C115" s="3">
        <v>38.65</v>
      </c>
      <c r="D115" s="3">
        <v>5.72</v>
      </c>
      <c r="E115" s="3">
        <v>12.37</v>
      </c>
      <c r="F115" s="3">
        <v>0</v>
      </c>
      <c r="G115" s="3">
        <v>12.67</v>
      </c>
      <c r="H115" s="3">
        <v>0.16</v>
      </c>
      <c r="I115" s="3">
        <v>10.97</v>
      </c>
      <c r="J115" s="3">
        <v>11.44</v>
      </c>
      <c r="K115" s="3">
        <v>3.24</v>
      </c>
      <c r="L115" s="3">
        <v>1.07</v>
      </c>
      <c r="M115" s="3">
        <v>96.29</v>
      </c>
      <c r="N115" s="13">
        <f t="shared" si="27"/>
        <v>60.680655084654035</v>
      </c>
      <c r="O115" s="2">
        <v>23</v>
      </c>
      <c r="P115" s="3">
        <v>5.8890000000000002</v>
      </c>
      <c r="Q115" s="3">
        <v>0.65500000000000003</v>
      </c>
      <c r="R115" s="3">
        <v>2.222</v>
      </c>
      <c r="S115" s="3">
        <v>0</v>
      </c>
      <c r="T115" s="3">
        <v>0</v>
      </c>
      <c r="U115" s="3">
        <v>1.615</v>
      </c>
      <c r="V115" s="3">
        <v>2.1000000000000001E-2</v>
      </c>
      <c r="W115" s="3">
        <v>2.4910000000000001</v>
      </c>
      <c r="X115" s="3">
        <v>1.8680000000000001</v>
      </c>
      <c r="Y115" s="3">
        <v>0.95699999999999996</v>
      </c>
      <c r="Z115" s="3">
        <v>0.20799999999999999</v>
      </c>
      <c r="AA115" s="3">
        <v>15.927</v>
      </c>
      <c r="AB115" s="3">
        <f t="shared" si="29"/>
        <v>2.1109999999999998</v>
      </c>
      <c r="AC115" s="3">
        <f t="shared" si="30"/>
        <v>0.11100000000000021</v>
      </c>
      <c r="AD115" s="3">
        <f t="shared" si="31"/>
        <v>2.1109999999999998</v>
      </c>
      <c r="AE115" s="3">
        <f t="shared" si="32"/>
        <v>0.11100000000000021</v>
      </c>
      <c r="AF115" s="3">
        <f t="shared" si="28"/>
        <v>60.680655084654035</v>
      </c>
      <c r="AG115" s="14">
        <f t="shared" si="33"/>
        <v>1060.82033</v>
      </c>
      <c r="AH115" s="14">
        <f t="shared" si="34"/>
        <v>469.00569874035631</v>
      </c>
      <c r="AI115" s="14">
        <f t="shared" si="26"/>
        <v>4.6900569874035627</v>
      </c>
      <c r="AJ115" s="14">
        <f t="shared" si="35"/>
        <v>45.153677340777023</v>
      </c>
      <c r="AK115" s="3">
        <v>-0.93881028395507471</v>
      </c>
      <c r="AL115" s="3">
        <v>4.4253030242429112</v>
      </c>
    </row>
    <row r="116" spans="1:38">
      <c r="A116" s="2" t="s">
        <v>131</v>
      </c>
      <c r="B116" s="2" t="s">
        <v>194</v>
      </c>
      <c r="C116" s="3">
        <v>39.159999999999997</v>
      </c>
      <c r="D116" s="3">
        <v>4.76</v>
      </c>
      <c r="E116" s="3">
        <v>11.96</v>
      </c>
      <c r="F116" s="3">
        <v>0</v>
      </c>
      <c r="G116" s="3">
        <v>13.89</v>
      </c>
      <c r="H116" s="3">
        <v>0.18</v>
      </c>
      <c r="I116" s="3">
        <v>10.51</v>
      </c>
      <c r="J116" s="3">
        <v>11.28</v>
      </c>
      <c r="K116" s="3">
        <v>3.15</v>
      </c>
      <c r="L116" s="3">
        <v>1.07</v>
      </c>
      <c r="M116" s="3">
        <v>95.96</v>
      </c>
      <c r="N116" s="13">
        <f t="shared" si="27"/>
        <v>57.423204025643436</v>
      </c>
      <c r="O116" s="2">
        <v>23</v>
      </c>
      <c r="P116" s="3">
        <v>6.0090000000000003</v>
      </c>
      <c r="Q116" s="3">
        <v>0.54900000000000004</v>
      </c>
      <c r="R116" s="3">
        <v>2.1640000000000001</v>
      </c>
      <c r="S116" s="3">
        <v>0</v>
      </c>
      <c r="T116" s="3">
        <v>0</v>
      </c>
      <c r="U116" s="3">
        <v>1.7829999999999999</v>
      </c>
      <c r="V116" s="3">
        <v>2.3E-2</v>
      </c>
      <c r="W116" s="3">
        <v>2.4039999999999999</v>
      </c>
      <c r="X116" s="3">
        <v>1.855</v>
      </c>
      <c r="Y116" s="3">
        <v>0.93700000000000006</v>
      </c>
      <c r="Z116" s="3">
        <v>0.20899999999999999</v>
      </c>
      <c r="AA116" s="3">
        <v>15.933</v>
      </c>
      <c r="AB116" s="3">
        <f t="shared" si="29"/>
        <v>1.9909999999999997</v>
      </c>
      <c r="AC116" s="3">
        <f t="shared" si="30"/>
        <v>0.17300000000000049</v>
      </c>
      <c r="AD116" s="3">
        <f t="shared" si="31"/>
        <v>1.9909999999999997</v>
      </c>
      <c r="AE116" s="3">
        <f t="shared" si="32"/>
        <v>0.17300000000000049</v>
      </c>
      <c r="AF116" s="3">
        <f t="shared" si="28"/>
        <v>57.423204025643436</v>
      </c>
      <c r="AG116" s="14">
        <f t="shared" si="33"/>
        <v>1018.8386499999999</v>
      </c>
      <c r="AH116" s="14">
        <f t="shared" si="34"/>
        <v>431.47558153692069</v>
      </c>
      <c r="AI116" s="14">
        <f t="shared" si="26"/>
        <v>4.3147558153692067</v>
      </c>
      <c r="AJ116" s="14">
        <f t="shared" si="35"/>
        <v>51.680672232319218</v>
      </c>
      <c r="AK116" s="3">
        <v>-0.74826764684562264</v>
      </c>
      <c r="AL116" s="3">
        <v>4.6047208814948384</v>
      </c>
    </row>
    <row r="117" spans="1:38">
      <c r="A117" s="2" t="s">
        <v>132</v>
      </c>
      <c r="B117" s="2" t="s">
        <v>194</v>
      </c>
      <c r="C117" s="3">
        <v>38.69</v>
      </c>
      <c r="D117" s="3">
        <v>5.62</v>
      </c>
      <c r="E117" s="3">
        <v>12.22</v>
      </c>
      <c r="F117" s="3">
        <v>0.02</v>
      </c>
      <c r="G117" s="3">
        <v>12.74</v>
      </c>
      <c r="H117" s="3">
        <v>0.16</v>
      </c>
      <c r="I117" s="3">
        <v>10.9</v>
      </c>
      <c r="J117" s="3">
        <v>11.32</v>
      </c>
      <c r="K117" s="3">
        <v>3.16</v>
      </c>
      <c r="L117" s="3">
        <v>1.04</v>
      </c>
      <c r="M117" s="3">
        <v>95.87</v>
      </c>
      <c r="N117" s="13">
        <f t="shared" si="27"/>
        <v>60.396105726904864</v>
      </c>
      <c r="O117" s="2">
        <v>23</v>
      </c>
      <c r="P117" s="3">
        <v>5.9180000000000001</v>
      </c>
      <c r="Q117" s="3">
        <v>0.64700000000000002</v>
      </c>
      <c r="R117" s="3">
        <v>2.2040000000000002</v>
      </c>
      <c r="S117" s="3">
        <v>2E-3</v>
      </c>
      <c r="T117" s="3">
        <v>0</v>
      </c>
      <c r="U117" s="3">
        <v>1.63</v>
      </c>
      <c r="V117" s="3">
        <v>2.1000000000000001E-2</v>
      </c>
      <c r="W117" s="3">
        <v>2.4849999999999999</v>
      </c>
      <c r="X117" s="3">
        <v>1.855</v>
      </c>
      <c r="Y117" s="3">
        <v>0.93700000000000006</v>
      </c>
      <c r="Z117" s="3">
        <v>0.20300000000000001</v>
      </c>
      <c r="AA117" s="3">
        <v>15.901999999999999</v>
      </c>
      <c r="AB117" s="3">
        <f t="shared" si="29"/>
        <v>2.0819999999999999</v>
      </c>
      <c r="AC117" s="3">
        <f t="shared" si="30"/>
        <v>0.12200000000000033</v>
      </c>
      <c r="AD117" s="3">
        <f t="shared" si="31"/>
        <v>2.0819999999999999</v>
      </c>
      <c r="AE117" s="3">
        <f t="shared" si="32"/>
        <v>0.12200000000000033</v>
      </c>
      <c r="AF117" s="3">
        <f t="shared" si="28"/>
        <v>60.396105726904864</v>
      </c>
      <c r="AG117" s="14">
        <f t="shared" si="33"/>
        <v>1052.9645200000002</v>
      </c>
      <c r="AH117" s="14">
        <f t="shared" si="34"/>
        <v>457.02172095410657</v>
      </c>
      <c r="AI117" s="14">
        <f t="shared" si="26"/>
        <v>4.5702172095410658</v>
      </c>
      <c r="AJ117" s="14">
        <f t="shared" si="35"/>
        <v>46.506162832689824</v>
      </c>
      <c r="AK117" s="3">
        <v>-0.88868528888368914</v>
      </c>
      <c r="AL117" s="3">
        <v>4.5076266806828906</v>
      </c>
    </row>
    <row r="118" spans="1:38">
      <c r="A118" s="2" t="s">
        <v>133</v>
      </c>
      <c r="B118" s="2" t="s">
        <v>194</v>
      </c>
      <c r="C118" s="3">
        <v>39.39</v>
      </c>
      <c r="D118" s="3">
        <v>5.66</v>
      </c>
      <c r="E118" s="3">
        <v>12.03</v>
      </c>
      <c r="F118" s="3">
        <v>0</v>
      </c>
      <c r="G118" s="3">
        <v>14.07</v>
      </c>
      <c r="H118" s="3">
        <v>0.22</v>
      </c>
      <c r="I118" s="3">
        <v>10.47</v>
      </c>
      <c r="J118" s="3">
        <v>11.67</v>
      </c>
      <c r="K118" s="3">
        <v>3.33</v>
      </c>
      <c r="L118" s="3">
        <v>1.1499999999999999</v>
      </c>
      <c r="M118" s="3">
        <v>97.99</v>
      </c>
      <c r="N118" s="13">
        <f t="shared" si="27"/>
        <v>57.014681781058385</v>
      </c>
      <c r="O118" s="2">
        <v>23</v>
      </c>
      <c r="P118" s="3">
        <v>5.9370000000000003</v>
      </c>
      <c r="Q118" s="3">
        <v>0.64200000000000002</v>
      </c>
      <c r="R118" s="3">
        <v>2.1379999999999999</v>
      </c>
      <c r="S118" s="3">
        <v>0</v>
      </c>
      <c r="T118" s="3">
        <v>0</v>
      </c>
      <c r="U118" s="3">
        <v>1.774</v>
      </c>
      <c r="V118" s="3">
        <v>2.8000000000000001E-2</v>
      </c>
      <c r="W118" s="3">
        <v>2.3519999999999999</v>
      </c>
      <c r="X118" s="3">
        <v>1.885</v>
      </c>
      <c r="Y118" s="3">
        <v>0.97299999999999998</v>
      </c>
      <c r="Z118" s="3">
        <v>0.221</v>
      </c>
      <c r="AA118" s="3">
        <v>15.95</v>
      </c>
      <c r="AB118" s="3">
        <f t="shared" si="29"/>
        <v>2.0629999999999997</v>
      </c>
      <c r="AC118" s="3">
        <f t="shared" si="30"/>
        <v>7.5000000000000178E-2</v>
      </c>
      <c r="AD118" s="3">
        <f t="shared" si="31"/>
        <v>2.0629999999999997</v>
      </c>
      <c r="AE118" s="3">
        <f t="shared" si="32"/>
        <v>7.5000000000000178E-2</v>
      </c>
      <c r="AF118" s="3">
        <f t="shared" si="28"/>
        <v>57.014681781058385</v>
      </c>
      <c r="AG118" s="14">
        <f t="shared" si="33"/>
        <v>1043.5227399999999</v>
      </c>
      <c r="AH118" s="14">
        <f t="shared" si="34"/>
        <v>415.64142075152557</v>
      </c>
      <c r="AI118" s="14">
        <f t="shared" si="26"/>
        <v>4.1564142075152555</v>
      </c>
      <c r="AJ118" s="14">
        <f t="shared" si="35"/>
        <v>48.500201081715687</v>
      </c>
      <c r="AK118" s="3">
        <v>-1.0800768476525919</v>
      </c>
      <c r="AL118" s="3">
        <v>4.1990313964468964</v>
      </c>
    </row>
    <row r="119" spans="1:38">
      <c r="A119" s="2" t="s">
        <v>134</v>
      </c>
      <c r="B119" s="2" t="s">
        <v>195</v>
      </c>
      <c r="C119" s="3">
        <v>39.46</v>
      </c>
      <c r="D119" s="3">
        <v>3.4</v>
      </c>
      <c r="E119" s="3">
        <v>11.7</v>
      </c>
      <c r="F119" s="3">
        <v>0</v>
      </c>
      <c r="G119" s="3">
        <v>19.829999999999998</v>
      </c>
      <c r="H119" s="3">
        <v>0.39</v>
      </c>
      <c r="I119" s="3">
        <v>7.71</v>
      </c>
      <c r="J119" s="3">
        <v>11.03</v>
      </c>
      <c r="K119" s="3">
        <v>3.46</v>
      </c>
      <c r="L119" s="3">
        <v>1.24</v>
      </c>
      <c r="M119" s="3">
        <v>98.22</v>
      </c>
      <c r="N119" s="13">
        <f t="shared" si="27"/>
        <v>40.933945107066315</v>
      </c>
      <c r="O119" s="2">
        <v>23</v>
      </c>
      <c r="P119" s="3">
        <v>6.0869999999999997</v>
      </c>
      <c r="Q119" s="3">
        <v>0.39400000000000002</v>
      </c>
      <c r="R119" s="3">
        <v>2.1280000000000001</v>
      </c>
      <c r="S119" s="3">
        <v>0</v>
      </c>
      <c r="T119" s="3">
        <v>0</v>
      </c>
      <c r="U119" s="3">
        <v>2.5579999999999998</v>
      </c>
      <c r="V119" s="3">
        <v>5.0999999999999997E-2</v>
      </c>
      <c r="W119" s="3">
        <v>1.7729999999999999</v>
      </c>
      <c r="X119" s="3">
        <v>1.823</v>
      </c>
      <c r="Y119" s="3">
        <v>1.0349999999999999</v>
      </c>
      <c r="Z119" s="3">
        <v>0.24399999999999999</v>
      </c>
      <c r="AA119" s="3">
        <v>16.094000000000001</v>
      </c>
      <c r="AB119" s="3">
        <f t="shared" si="29"/>
        <v>1.9130000000000003</v>
      </c>
      <c r="AC119" s="3">
        <f t="shared" si="30"/>
        <v>0.21499999999999986</v>
      </c>
      <c r="AD119" s="3">
        <f t="shared" si="31"/>
        <v>1.9130000000000003</v>
      </c>
      <c r="AE119" s="3">
        <f t="shared" si="32"/>
        <v>0.21499999999999986</v>
      </c>
      <c r="AF119" s="3">
        <f t="shared" ref="AF119:AF158" si="36">100*(I119/40.31)/(I119/40.31+G119/71.85)</f>
        <v>40.933945107066315</v>
      </c>
      <c r="AG119" s="14">
        <f t="shared" si="33"/>
        <v>946.5779399999999</v>
      </c>
      <c r="AH119" s="14">
        <f t="shared" si="34"/>
        <v>409.70726595133311</v>
      </c>
      <c r="AI119" s="14">
        <f t="shared" si="26"/>
        <v>4.0970726595133309</v>
      </c>
      <c r="AJ119" s="14">
        <f t="shared" si="35"/>
        <v>60.085774017403914</v>
      </c>
      <c r="AK119" s="3">
        <v>-1.2336710939205451</v>
      </c>
      <c r="AL119" s="3">
        <v>4.6354918271839924</v>
      </c>
    </row>
    <row r="120" spans="1:38">
      <c r="A120" s="2" t="s">
        <v>135</v>
      </c>
      <c r="B120" s="2" t="s">
        <v>195</v>
      </c>
      <c r="C120" s="3">
        <v>39.479999999999997</v>
      </c>
      <c r="D120" s="3">
        <v>4.79</v>
      </c>
      <c r="E120" s="3">
        <v>11.91</v>
      </c>
      <c r="F120" s="3">
        <v>0</v>
      </c>
      <c r="G120" s="3">
        <v>16.25</v>
      </c>
      <c r="H120" s="3">
        <v>0.3</v>
      </c>
      <c r="I120" s="3">
        <v>9.5299999999999994</v>
      </c>
      <c r="J120" s="3">
        <v>11.4</v>
      </c>
      <c r="K120" s="3">
        <v>3.31</v>
      </c>
      <c r="L120" s="3">
        <v>1.17</v>
      </c>
      <c r="M120" s="3">
        <v>98.14</v>
      </c>
      <c r="N120" s="13">
        <f t="shared" si="27"/>
        <v>51.108139618202543</v>
      </c>
      <c r="O120" s="2">
        <v>23</v>
      </c>
      <c r="P120" s="3">
        <v>5.9960000000000004</v>
      </c>
      <c r="Q120" s="3">
        <v>0.54700000000000004</v>
      </c>
      <c r="R120" s="3">
        <v>2.1320000000000001</v>
      </c>
      <c r="S120" s="3">
        <v>0</v>
      </c>
      <c r="T120" s="3">
        <v>0</v>
      </c>
      <c r="U120" s="3">
        <v>2.0640000000000001</v>
      </c>
      <c r="V120" s="3">
        <v>3.9E-2</v>
      </c>
      <c r="W120" s="3">
        <v>2.157</v>
      </c>
      <c r="X120" s="3">
        <v>1.855</v>
      </c>
      <c r="Y120" s="3">
        <v>0.97499999999999998</v>
      </c>
      <c r="Z120" s="3">
        <v>0.22700000000000001</v>
      </c>
      <c r="AA120" s="3">
        <v>15.992000000000001</v>
      </c>
      <c r="AB120" s="3">
        <f t="shared" si="29"/>
        <v>2.0039999999999996</v>
      </c>
      <c r="AC120" s="3">
        <f t="shared" si="30"/>
        <v>0.12800000000000056</v>
      </c>
      <c r="AD120" s="3">
        <f t="shared" si="31"/>
        <v>2.0039999999999996</v>
      </c>
      <c r="AE120" s="3">
        <f t="shared" si="32"/>
        <v>0.12800000000000056</v>
      </c>
      <c r="AF120" s="3">
        <f t="shared" si="36"/>
        <v>51.108139618202543</v>
      </c>
      <c r="AG120" s="14">
        <f t="shared" si="33"/>
        <v>1004.68842</v>
      </c>
      <c r="AH120" s="14">
        <f t="shared" si="34"/>
        <v>412.07069284456946</v>
      </c>
      <c r="AI120" s="14">
        <f t="shared" si="26"/>
        <v>4.1207069284456947</v>
      </c>
      <c r="AJ120" s="14">
        <f t="shared" si="35"/>
        <v>53.791642479861082</v>
      </c>
      <c r="AK120" s="3">
        <v>-1.0723081850318219</v>
      </c>
      <c r="AL120" s="3">
        <v>4.3500491189754777</v>
      </c>
    </row>
    <row r="121" spans="1:38">
      <c r="A121" s="2" t="s">
        <v>136</v>
      </c>
      <c r="B121" s="2" t="s">
        <v>195</v>
      </c>
      <c r="C121" s="3">
        <v>39.22</v>
      </c>
      <c r="D121" s="3">
        <v>4.9800000000000004</v>
      </c>
      <c r="E121" s="3">
        <v>12.06</v>
      </c>
      <c r="F121" s="3">
        <v>0</v>
      </c>
      <c r="G121" s="3">
        <v>15.93</v>
      </c>
      <c r="H121" s="3">
        <v>0.21</v>
      </c>
      <c r="I121" s="3">
        <v>9.48</v>
      </c>
      <c r="J121" s="3">
        <v>11.38</v>
      </c>
      <c r="K121" s="3">
        <v>3.3</v>
      </c>
      <c r="L121" s="3">
        <v>1.06</v>
      </c>
      <c r="M121" s="3">
        <v>97.62</v>
      </c>
      <c r="N121" s="13">
        <f t="shared" si="27"/>
        <v>51.473603811993002</v>
      </c>
      <c r="O121" s="2">
        <v>23</v>
      </c>
      <c r="P121" s="3">
        <v>5.976</v>
      </c>
      <c r="Q121" s="3">
        <v>0.57099999999999995</v>
      </c>
      <c r="R121" s="3">
        <v>2.1659999999999999</v>
      </c>
      <c r="S121" s="3">
        <v>0</v>
      </c>
      <c r="T121" s="3">
        <v>0</v>
      </c>
      <c r="U121" s="3">
        <v>2.0299999999999998</v>
      </c>
      <c r="V121" s="3">
        <v>2.7E-2</v>
      </c>
      <c r="W121" s="3">
        <v>2.153</v>
      </c>
      <c r="X121" s="3">
        <v>1.8580000000000001</v>
      </c>
      <c r="Y121" s="3">
        <v>0.97499999999999998</v>
      </c>
      <c r="Z121" s="3">
        <v>0.20599999999999999</v>
      </c>
      <c r="AA121" s="3">
        <v>15.961</v>
      </c>
      <c r="AB121" s="3">
        <f t="shared" si="29"/>
        <v>2.024</v>
      </c>
      <c r="AC121" s="3">
        <f t="shared" si="30"/>
        <v>0.1419999999999999</v>
      </c>
      <c r="AD121" s="3">
        <f t="shared" si="31"/>
        <v>2.024</v>
      </c>
      <c r="AE121" s="3">
        <f t="shared" si="32"/>
        <v>0.1419999999999999</v>
      </c>
      <c r="AF121" s="3">
        <f t="shared" si="36"/>
        <v>51.473603811993002</v>
      </c>
      <c r="AG121" s="14">
        <f t="shared" si="33"/>
        <v>1012.5015599999999</v>
      </c>
      <c r="AH121" s="14">
        <f t="shared" si="34"/>
        <v>432.71829146972743</v>
      </c>
      <c r="AI121" s="14">
        <f t="shared" si="26"/>
        <v>4.327182914697274</v>
      </c>
      <c r="AJ121" s="14">
        <f t="shared" si="35"/>
        <v>52.489353802731827</v>
      </c>
      <c r="AK121" s="3">
        <v>-1.157528132426997</v>
      </c>
      <c r="AL121" s="3">
        <v>4.7842857689964777</v>
      </c>
    </row>
    <row r="122" spans="1:38">
      <c r="A122" s="2" t="s">
        <v>137</v>
      </c>
      <c r="B122" s="2" t="s">
        <v>195</v>
      </c>
      <c r="C122" s="3">
        <v>38.770000000000003</v>
      </c>
      <c r="D122" s="3">
        <v>3.22</v>
      </c>
      <c r="E122" s="3">
        <v>10.72</v>
      </c>
      <c r="F122" s="3">
        <v>0</v>
      </c>
      <c r="G122" s="3">
        <v>23.13</v>
      </c>
      <c r="H122" s="3">
        <v>0.39</v>
      </c>
      <c r="I122" s="3">
        <v>5.28</v>
      </c>
      <c r="J122" s="3">
        <v>10.87</v>
      </c>
      <c r="K122" s="3">
        <v>3.33</v>
      </c>
      <c r="L122" s="3">
        <v>1.46</v>
      </c>
      <c r="M122" s="3">
        <v>97.17</v>
      </c>
      <c r="N122" s="13">
        <f t="shared" si="27"/>
        <v>28.921012674555588</v>
      </c>
      <c r="O122" s="2">
        <v>23</v>
      </c>
      <c r="P122" s="3">
        <v>6.1630000000000003</v>
      </c>
      <c r="Q122" s="3">
        <v>0.38500000000000001</v>
      </c>
      <c r="R122" s="3">
        <v>2.0089999999999999</v>
      </c>
      <c r="S122" s="3">
        <v>0</v>
      </c>
      <c r="T122" s="3">
        <v>0</v>
      </c>
      <c r="U122" s="3">
        <v>3.0750000000000002</v>
      </c>
      <c r="V122" s="3">
        <v>5.2999999999999999E-2</v>
      </c>
      <c r="W122" s="3">
        <v>1.2509999999999999</v>
      </c>
      <c r="X122" s="3">
        <v>1.851</v>
      </c>
      <c r="Y122" s="3">
        <v>1.026</v>
      </c>
      <c r="Z122" s="3">
        <v>0.29599999999999999</v>
      </c>
      <c r="AA122" s="3">
        <v>16.109000000000002</v>
      </c>
      <c r="AB122" s="3">
        <f t="shared" si="29"/>
        <v>1.8369999999999997</v>
      </c>
      <c r="AC122" s="3">
        <f t="shared" si="30"/>
        <v>0.17200000000000015</v>
      </c>
      <c r="AD122" s="3">
        <f t="shared" si="31"/>
        <v>1.8369999999999997</v>
      </c>
      <c r="AE122" s="3">
        <f t="shared" si="32"/>
        <v>0.17200000000000015</v>
      </c>
      <c r="AF122" s="3">
        <f t="shared" si="36"/>
        <v>28.921012674555588</v>
      </c>
      <c r="AG122" s="14">
        <f t="shared" si="33"/>
        <v>898.64074999999991</v>
      </c>
      <c r="AH122" s="14">
        <f t="shared" si="34"/>
        <v>345.26799728659995</v>
      </c>
      <c r="AI122" s="14">
        <f t="shared" si="26"/>
        <v>3.4526799728659996</v>
      </c>
      <c r="AJ122" s="14">
        <f t="shared" si="35"/>
        <v>64.686941464031108</v>
      </c>
      <c r="AK122" s="3">
        <v>-1.886865998945179</v>
      </c>
      <c r="AL122" s="3">
        <v>4.5360306942241913</v>
      </c>
    </row>
    <row r="123" spans="1:38">
      <c r="A123" s="2" t="s">
        <v>138</v>
      </c>
      <c r="B123" s="2" t="s">
        <v>195</v>
      </c>
      <c r="C123" s="3">
        <v>39.6</v>
      </c>
      <c r="D123" s="3">
        <v>4.16</v>
      </c>
      <c r="E123" s="3">
        <v>11.73</v>
      </c>
      <c r="F123" s="3">
        <v>0</v>
      </c>
      <c r="G123" s="3">
        <v>17.190000000000001</v>
      </c>
      <c r="H123" s="3">
        <v>0.27</v>
      </c>
      <c r="I123" s="3">
        <v>9.0399999999999991</v>
      </c>
      <c r="J123" s="3">
        <v>11.27</v>
      </c>
      <c r="K123" s="3">
        <v>3.25</v>
      </c>
      <c r="L123" s="3">
        <v>1.1200000000000001</v>
      </c>
      <c r="M123" s="3">
        <v>97.63</v>
      </c>
      <c r="N123" s="13">
        <f t="shared" si="27"/>
        <v>48.383373450197013</v>
      </c>
      <c r="O123" s="2">
        <v>23</v>
      </c>
      <c r="P123" s="3">
        <v>6.0629999999999997</v>
      </c>
      <c r="Q123" s="3">
        <v>0.47899999999999998</v>
      </c>
      <c r="R123" s="3">
        <v>2.117</v>
      </c>
      <c r="S123" s="3">
        <v>0</v>
      </c>
      <c r="T123" s="3">
        <v>0</v>
      </c>
      <c r="U123" s="3">
        <v>2.2010000000000001</v>
      </c>
      <c r="V123" s="3">
        <v>3.5000000000000003E-2</v>
      </c>
      <c r="W123" s="3">
        <v>2.0630000000000002</v>
      </c>
      <c r="X123" s="3">
        <v>1.849</v>
      </c>
      <c r="Y123" s="3">
        <v>0.96499999999999997</v>
      </c>
      <c r="Z123" s="3">
        <v>0.219</v>
      </c>
      <c r="AA123" s="3">
        <v>15.991</v>
      </c>
      <c r="AB123" s="3">
        <f t="shared" si="29"/>
        <v>1.9370000000000003</v>
      </c>
      <c r="AC123" s="3">
        <f t="shared" si="30"/>
        <v>0.17999999999999972</v>
      </c>
      <c r="AD123" s="3">
        <f t="shared" si="31"/>
        <v>1.9370000000000003</v>
      </c>
      <c r="AE123" s="3">
        <f t="shared" si="32"/>
        <v>0.17999999999999972</v>
      </c>
      <c r="AF123" s="3">
        <f t="shared" si="36"/>
        <v>48.383373450197013</v>
      </c>
      <c r="AG123" s="14">
        <f t="shared" si="33"/>
        <v>977.34066999999982</v>
      </c>
      <c r="AH123" s="14">
        <f t="shared" si="34"/>
        <v>403.27750347481884</v>
      </c>
      <c r="AI123" s="14">
        <f t="shared" si="26"/>
        <v>4.0327750347481883</v>
      </c>
      <c r="AJ123" s="14">
        <f t="shared" si="35"/>
        <v>57.125863154826831</v>
      </c>
      <c r="AK123" s="3">
        <v>-1.016584423833526</v>
      </c>
      <c r="AL123" s="3">
        <v>4.7212102493281174</v>
      </c>
    </row>
    <row r="124" spans="1:38">
      <c r="A124" s="2" t="s">
        <v>139</v>
      </c>
      <c r="B124" s="2" t="s">
        <v>195</v>
      </c>
      <c r="C124" s="3">
        <v>39.56</v>
      </c>
      <c r="D124" s="3">
        <v>4.68</v>
      </c>
      <c r="E124" s="3">
        <v>11.78</v>
      </c>
      <c r="F124" s="3">
        <v>0.01</v>
      </c>
      <c r="G124" s="3">
        <v>16.05</v>
      </c>
      <c r="H124" s="3">
        <v>0.22</v>
      </c>
      <c r="I124" s="3">
        <v>9.49</v>
      </c>
      <c r="J124" s="3">
        <v>11.4</v>
      </c>
      <c r="K124" s="3">
        <v>3.54</v>
      </c>
      <c r="L124" s="3">
        <v>1.1000000000000001</v>
      </c>
      <c r="M124" s="3">
        <v>97.83</v>
      </c>
      <c r="N124" s="13">
        <f t="shared" si="27"/>
        <v>51.312468393295767</v>
      </c>
      <c r="O124" s="2">
        <v>23</v>
      </c>
      <c r="P124" s="3">
        <v>6.0220000000000002</v>
      </c>
      <c r="Q124" s="3">
        <v>0.53600000000000003</v>
      </c>
      <c r="R124" s="3">
        <v>2.1139999999999999</v>
      </c>
      <c r="S124" s="3">
        <v>1E-3</v>
      </c>
      <c r="T124" s="3">
        <v>0</v>
      </c>
      <c r="U124" s="3">
        <v>2.0430000000000001</v>
      </c>
      <c r="V124" s="3">
        <v>2.8000000000000001E-2</v>
      </c>
      <c r="W124" s="3">
        <v>2.153</v>
      </c>
      <c r="X124" s="3">
        <v>1.859</v>
      </c>
      <c r="Y124" s="3">
        <v>1.0449999999999999</v>
      </c>
      <c r="Z124" s="3">
        <v>0.214</v>
      </c>
      <c r="AA124" s="3">
        <v>16.015000000000001</v>
      </c>
      <c r="AB124" s="3">
        <f t="shared" si="29"/>
        <v>1.9779999999999998</v>
      </c>
      <c r="AC124" s="3">
        <f t="shared" si="30"/>
        <v>0.13600000000000012</v>
      </c>
      <c r="AD124" s="3">
        <f t="shared" si="31"/>
        <v>1.9779999999999998</v>
      </c>
      <c r="AE124" s="3">
        <f t="shared" si="32"/>
        <v>0.13600000000000012</v>
      </c>
      <c r="AF124" s="3">
        <f t="shared" si="36"/>
        <v>51.312468393295767</v>
      </c>
      <c r="AG124" s="14">
        <f t="shared" si="33"/>
        <v>1008.5255899999999</v>
      </c>
      <c r="AH124" s="14">
        <f t="shared" si="34"/>
        <v>401.54151155172616</v>
      </c>
      <c r="AI124" s="14">
        <f t="shared" si="26"/>
        <v>4.0154151155172615</v>
      </c>
      <c r="AJ124" s="14">
        <f t="shared" si="35"/>
        <v>53.47486621665692</v>
      </c>
      <c r="AK124" s="3">
        <v>-1.115854592030336</v>
      </c>
      <c r="AL124" s="3">
        <v>4.4787253022614779</v>
      </c>
    </row>
    <row r="125" spans="1:38">
      <c r="A125" s="2" t="s">
        <v>140</v>
      </c>
      <c r="B125" s="2" t="s">
        <v>195</v>
      </c>
      <c r="C125" s="3">
        <v>39.6</v>
      </c>
      <c r="D125" s="3">
        <v>4.09</v>
      </c>
      <c r="E125" s="3">
        <v>11.56</v>
      </c>
      <c r="F125" s="3">
        <v>0</v>
      </c>
      <c r="G125" s="3">
        <v>17.43</v>
      </c>
      <c r="H125" s="3">
        <v>0.25</v>
      </c>
      <c r="I125" s="3">
        <v>8.75</v>
      </c>
      <c r="J125" s="3">
        <v>11.24</v>
      </c>
      <c r="K125" s="3">
        <v>3.45</v>
      </c>
      <c r="L125" s="3">
        <v>1.1100000000000001</v>
      </c>
      <c r="M125" s="3">
        <v>97.48</v>
      </c>
      <c r="N125" s="13">
        <f t="shared" si="27"/>
        <v>47.223904799762749</v>
      </c>
      <c r="O125" s="2">
        <v>23</v>
      </c>
      <c r="P125" s="3">
        <v>6.0830000000000002</v>
      </c>
      <c r="Q125" s="3">
        <v>0.47299999999999998</v>
      </c>
      <c r="R125" s="3">
        <v>2.0939999999999999</v>
      </c>
      <c r="S125" s="3">
        <v>0</v>
      </c>
      <c r="T125" s="3">
        <v>0</v>
      </c>
      <c r="U125" s="3">
        <v>2.2389999999999999</v>
      </c>
      <c r="V125" s="3">
        <v>3.3000000000000002E-2</v>
      </c>
      <c r="W125" s="3">
        <v>2.0030000000000001</v>
      </c>
      <c r="X125" s="3">
        <v>1.85</v>
      </c>
      <c r="Y125" s="3">
        <v>1.028</v>
      </c>
      <c r="Z125" s="3">
        <v>0.218</v>
      </c>
      <c r="AA125" s="3">
        <v>16.02</v>
      </c>
      <c r="AB125" s="3">
        <f t="shared" si="29"/>
        <v>1.9169999999999998</v>
      </c>
      <c r="AC125" s="3">
        <f t="shared" si="30"/>
        <v>0.17700000000000005</v>
      </c>
      <c r="AD125" s="3">
        <f t="shared" si="31"/>
        <v>1.9169999999999998</v>
      </c>
      <c r="AE125" s="3">
        <f t="shared" si="32"/>
        <v>0.17700000000000005</v>
      </c>
      <c r="AF125" s="3">
        <f t="shared" si="36"/>
        <v>47.223904799762749</v>
      </c>
      <c r="AG125" s="14">
        <f t="shared" si="33"/>
        <v>977.75074999999993</v>
      </c>
      <c r="AH125" s="14">
        <f t="shared" si="34"/>
        <v>390.15766209141429</v>
      </c>
      <c r="AI125" s="14">
        <f t="shared" si="26"/>
        <v>3.9015766209141431</v>
      </c>
      <c r="AJ125" s="14">
        <f t="shared" si="35"/>
        <v>57.292362828464249</v>
      </c>
      <c r="AK125" s="3">
        <v>-1.132464105710026</v>
      </c>
      <c r="AL125" s="3">
        <v>4.720669659008867</v>
      </c>
    </row>
    <row r="126" spans="1:38">
      <c r="A126" s="2" t="s">
        <v>141</v>
      </c>
      <c r="B126" s="2" t="s">
        <v>195</v>
      </c>
      <c r="C126" s="3">
        <v>38.29</v>
      </c>
      <c r="D126" s="3">
        <v>2.44</v>
      </c>
      <c r="E126" s="3">
        <v>10.5</v>
      </c>
      <c r="F126" s="3">
        <v>0</v>
      </c>
      <c r="G126" s="3">
        <v>26.07</v>
      </c>
      <c r="H126" s="3">
        <v>0.44</v>
      </c>
      <c r="I126" s="3">
        <v>3.7</v>
      </c>
      <c r="J126" s="3">
        <v>10.72</v>
      </c>
      <c r="K126" s="3">
        <v>3.3</v>
      </c>
      <c r="L126" s="3">
        <v>1.59</v>
      </c>
      <c r="M126" s="3">
        <v>97.05</v>
      </c>
      <c r="N126" s="13">
        <f t="shared" si="27"/>
        <v>20.189838939242289</v>
      </c>
      <c r="O126" s="2">
        <v>23</v>
      </c>
      <c r="P126" s="3">
        <v>6.1929999999999996</v>
      </c>
      <c r="Q126" s="3">
        <v>0.29699999999999999</v>
      </c>
      <c r="R126" s="3">
        <v>2.0019999999999998</v>
      </c>
      <c r="S126" s="3">
        <v>0</v>
      </c>
      <c r="T126" s="3">
        <v>0</v>
      </c>
      <c r="U126" s="3">
        <v>3.5259999999999998</v>
      </c>
      <c r="V126" s="3">
        <v>0.06</v>
      </c>
      <c r="W126" s="3">
        <v>0.89200000000000002</v>
      </c>
      <c r="X126" s="3">
        <v>1.8580000000000001</v>
      </c>
      <c r="Y126" s="3">
        <v>1.0349999999999999</v>
      </c>
      <c r="Z126" s="3">
        <v>0.32800000000000001</v>
      </c>
      <c r="AA126" s="3">
        <v>16.190999999999999</v>
      </c>
      <c r="AB126" s="3">
        <f t="shared" si="29"/>
        <v>1.8070000000000004</v>
      </c>
      <c r="AC126" s="3">
        <f t="shared" si="30"/>
        <v>0.1949999999999994</v>
      </c>
      <c r="AD126" s="3">
        <f t="shared" si="31"/>
        <v>1.8070000000000004</v>
      </c>
      <c r="AE126" s="3">
        <f t="shared" si="32"/>
        <v>0.1949999999999994</v>
      </c>
      <c r="AF126" s="3">
        <f t="shared" si="36"/>
        <v>20.189838939242289</v>
      </c>
      <c r="AG126" s="14">
        <f t="shared" si="33"/>
        <v>854.00842</v>
      </c>
      <c r="AH126" s="14">
        <f t="shared" si="34"/>
        <v>341.80996311046272</v>
      </c>
      <c r="AI126" s="14">
        <f t="shared" si="26"/>
        <v>3.418099631104627</v>
      </c>
      <c r="AJ126" s="14">
        <f t="shared" si="35"/>
        <v>66.436541411878466</v>
      </c>
      <c r="AK126" s="3">
        <v>-2.148584816037248</v>
      </c>
      <c r="AL126" s="3">
        <v>4.5567698436301098</v>
      </c>
    </row>
    <row r="127" spans="1:38">
      <c r="A127" s="2" t="s">
        <v>142</v>
      </c>
      <c r="B127" s="2" t="s">
        <v>195</v>
      </c>
      <c r="C127" s="3">
        <v>39.49</v>
      </c>
      <c r="D127" s="3">
        <v>3.44</v>
      </c>
      <c r="E127" s="3">
        <v>11.51</v>
      </c>
      <c r="F127" s="3">
        <v>0</v>
      </c>
      <c r="G127" s="3">
        <v>18.52</v>
      </c>
      <c r="H127" s="3">
        <v>0.28999999999999998</v>
      </c>
      <c r="I127" s="3">
        <v>8</v>
      </c>
      <c r="J127" s="3">
        <v>10.8</v>
      </c>
      <c r="K127" s="3">
        <v>3.45</v>
      </c>
      <c r="L127" s="3">
        <v>1.18</v>
      </c>
      <c r="M127" s="3">
        <v>97.47</v>
      </c>
      <c r="N127" s="13">
        <f t="shared" si="27"/>
        <v>43.501254634306413</v>
      </c>
      <c r="O127" s="2">
        <v>23</v>
      </c>
      <c r="P127" s="3">
        <v>6.1070000000000002</v>
      </c>
      <c r="Q127" s="3">
        <v>0.4</v>
      </c>
      <c r="R127" s="3">
        <v>2.0979999999999999</v>
      </c>
      <c r="S127" s="3">
        <v>0</v>
      </c>
      <c r="T127" s="3">
        <v>9.1999999999999998E-2</v>
      </c>
      <c r="U127" s="3">
        <v>2.395</v>
      </c>
      <c r="V127" s="3">
        <v>3.7999999999999999E-2</v>
      </c>
      <c r="W127" s="3">
        <v>1.8440000000000001</v>
      </c>
      <c r="X127" s="3">
        <v>1.79</v>
      </c>
      <c r="Y127" s="3">
        <v>1.0349999999999999</v>
      </c>
      <c r="Z127" s="3">
        <v>0.23300000000000001</v>
      </c>
      <c r="AA127" s="3">
        <v>16.032</v>
      </c>
      <c r="AB127" s="3">
        <f t="shared" si="29"/>
        <v>1.8929999999999998</v>
      </c>
      <c r="AC127" s="3">
        <f t="shared" si="30"/>
        <v>0.20500000000000007</v>
      </c>
      <c r="AD127" s="3">
        <f t="shared" si="31"/>
        <v>1.8929999999999998</v>
      </c>
      <c r="AE127" s="3">
        <f t="shared" si="32"/>
        <v>0.20500000000000007</v>
      </c>
      <c r="AF127" s="3">
        <f t="shared" si="36"/>
        <v>43.501254634306413</v>
      </c>
      <c r="AG127" s="14">
        <f t="shared" si="33"/>
        <v>955.93656999999996</v>
      </c>
      <c r="AH127" s="14">
        <f t="shared" si="34"/>
        <v>392.40831563803363</v>
      </c>
      <c r="AI127" s="14">
        <f t="shared" si="26"/>
        <v>3.9240831563803362</v>
      </c>
      <c r="AJ127" s="14">
        <f t="shared" si="35"/>
        <v>59.493065575913484</v>
      </c>
      <c r="AK127" s="3">
        <v>-1.1485708463973621</v>
      </c>
      <c r="AL127" s="3">
        <v>4.8781764019894638</v>
      </c>
    </row>
    <row r="128" spans="1:38">
      <c r="A128" s="2" t="s">
        <v>143</v>
      </c>
      <c r="B128" s="2" t="s">
        <v>195</v>
      </c>
      <c r="C128" s="3">
        <v>39.46</v>
      </c>
      <c r="D128" s="3">
        <v>4.09</v>
      </c>
      <c r="E128" s="3">
        <v>11.56</v>
      </c>
      <c r="F128" s="3">
        <v>0</v>
      </c>
      <c r="G128" s="3">
        <v>17.75</v>
      </c>
      <c r="H128" s="3">
        <v>0.28000000000000003</v>
      </c>
      <c r="I128" s="3">
        <v>8.77</v>
      </c>
      <c r="J128" s="3">
        <v>11.02</v>
      </c>
      <c r="K128" s="3">
        <v>3.31</v>
      </c>
      <c r="L128" s="3">
        <v>1.17</v>
      </c>
      <c r="M128" s="3">
        <v>97.41</v>
      </c>
      <c r="N128" s="13">
        <f t="shared" si="27"/>
        <v>46.827575546566763</v>
      </c>
      <c r="O128" s="2">
        <v>23</v>
      </c>
      <c r="P128" s="3">
        <v>6.0739999999999998</v>
      </c>
      <c r="Q128" s="3">
        <v>0.47299999999999998</v>
      </c>
      <c r="R128" s="3">
        <v>2.0979999999999999</v>
      </c>
      <c r="S128" s="3">
        <v>0</v>
      </c>
      <c r="T128" s="3">
        <v>0</v>
      </c>
      <c r="U128" s="3">
        <v>2.2850000000000001</v>
      </c>
      <c r="V128" s="3">
        <v>3.6999999999999998E-2</v>
      </c>
      <c r="W128" s="3">
        <v>2.012</v>
      </c>
      <c r="X128" s="3">
        <v>1.8169999999999999</v>
      </c>
      <c r="Y128" s="3">
        <v>0.98799999999999999</v>
      </c>
      <c r="Z128" s="3">
        <v>0.23</v>
      </c>
      <c r="AA128" s="3">
        <v>16.013000000000002</v>
      </c>
      <c r="AB128" s="3">
        <f t="shared" si="29"/>
        <v>1.9260000000000002</v>
      </c>
      <c r="AC128" s="3">
        <f t="shared" si="30"/>
        <v>0.17199999999999971</v>
      </c>
      <c r="AD128" s="3">
        <f t="shared" si="31"/>
        <v>1.9260000000000002</v>
      </c>
      <c r="AE128" s="3">
        <f t="shared" si="32"/>
        <v>0.17199999999999971</v>
      </c>
      <c r="AF128" s="3">
        <f t="shared" si="36"/>
        <v>46.827575546566763</v>
      </c>
      <c r="AG128" s="14">
        <f t="shared" si="33"/>
        <v>971.68775000000005</v>
      </c>
      <c r="AH128" s="14">
        <f t="shared" si="34"/>
        <v>392.40831563803363</v>
      </c>
      <c r="AI128" s="14">
        <f t="shared" si="26"/>
        <v>3.9240831563803362</v>
      </c>
      <c r="AJ128" s="14">
        <f t="shared" si="35"/>
        <v>57.906729349492203</v>
      </c>
      <c r="AK128" s="3">
        <v>-1.0417438980531519</v>
      </c>
      <c r="AL128" s="3">
        <v>4.3887580736335527</v>
      </c>
    </row>
    <row r="129" spans="1:38">
      <c r="A129" s="2" t="s">
        <v>144</v>
      </c>
      <c r="B129" s="2" t="s">
        <v>195</v>
      </c>
      <c r="C129" s="3">
        <v>39.4</v>
      </c>
      <c r="D129" s="3">
        <v>4.3499999999999996</v>
      </c>
      <c r="E129" s="3">
        <v>11.75</v>
      </c>
      <c r="F129" s="3">
        <v>0</v>
      </c>
      <c r="G129" s="3">
        <v>16.79</v>
      </c>
      <c r="H129" s="3">
        <v>0.28000000000000003</v>
      </c>
      <c r="I129" s="3">
        <v>9.15</v>
      </c>
      <c r="J129" s="3">
        <v>11.27</v>
      </c>
      <c r="K129" s="3">
        <v>3.27</v>
      </c>
      <c r="L129" s="3">
        <v>1.21</v>
      </c>
      <c r="M129" s="3">
        <v>97.47</v>
      </c>
      <c r="N129" s="13">
        <f t="shared" si="27"/>
        <v>49.273837151608667</v>
      </c>
      <c r="O129" s="2">
        <v>23</v>
      </c>
      <c r="P129" s="3">
        <v>6.0389999999999997</v>
      </c>
      <c r="Q129" s="3">
        <v>0.501</v>
      </c>
      <c r="R129" s="3">
        <v>2.1230000000000002</v>
      </c>
      <c r="S129" s="3">
        <v>0</v>
      </c>
      <c r="T129" s="3">
        <v>0</v>
      </c>
      <c r="U129" s="3">
        <v>2.1520000000000001</v>
      </c>
      <c r="V129" s="3">
        <v>3.5999999999999997E-2</v>
      </c>
      <c r="W129" s="3">
        <v>2.09</v>
      </c>
      <c r="X129" s="3">
        <v>1.851</v>
      </c>
      <c r="Y129" s="3">
        <v>0.97199999999999998</v>
      </c>
      <c r="Z129" s="3">
        <v>0.23699999999999999</v>
      </c>
      <c r="AA129" s="3">
        <v>16.001999999999999</v>
      </c>
      <c r="AB129" s="3">
        <f t="shared" si="29"/>
        <v>1.9610000000000003</v>
      </c>
      <c r="AC129" s="3">
        <f t="shared" si="30"/>
        <v>0.16199999999999992</v>
      </c>
      <c r="AD129" s="3">
        <f t="shared" si="31"/>
        <v>1.9610000000000003</v>
      </c>
      <c r="AE129" s="3">
        <f t="shared" si="32"/>
        <v>0.16199999999999992</v>
      </c>
      <c r="AF129" s="3">
        <f t="shared" si="36"/>
        <v>49.273837151608667</v>
      </c>
      <c r="AG129" s="14">
        <f t="shared" si="33"/>
        <v>987.20405999999991</v>
      </c>
      <c r="AH129" s="14">
        <f t="shared" si="34"/>
        <v>406.77203550757463</v>
      </c>
      <c r="AI129" s="14">
        <f t="shared" si="26"/>
        <v>4.0677203550757461</v>
      </c>
      <c r="AJ129" s="14">
        <f t="shared" si="35"/>
        <v>55.967364046315495</v>
      </c>
      <c r="AK129" s="3">
        <v>-1.049270615061108</v>
      </c>
      <c r="AL129" s="3">
        <v>4.4282464569746827</v>
      </c>
    </row>
    <row r="130" spans="1:38">
      <c r="A130" s="2" t="s">
        <v>145</v>
      </c>
      <c r="B130" s="2" t="s">
        <v>195</v>
      </c>
      <c r="C130" s="3">
        <v>39.5</v>
      </c>
      <c r="D130" s="3">
        <v>4.6100000000000003</v>
      </c>
      <c r="E130" s="3">
        <v>11.88</v>
      </c>
      <c r="F130" s="3">
        <v>0</v>
      </c>
      <c r="G130" s="3">
        <v>15.92</v>
      </c>
      <c r="H130" s="3">
        <v>0.22</v>
      </c>
      <c r="I130" s="3">
        <v>9.57</v>
      </c>
      <c r="J130" s="3">
        <v>11.25</v>
      </c>
      <c r="K130" s="3">
        <v>3.46</v>
      </c>
      <c r="L130" s="3">
        <v>1.1499999999999999</v>
      </c>
      <c r="M130" s="3">
        <v>97.56</v>
      </c>
      <c r="N130" s="13">
        <f t="shared" si="27"/>
        <v>51.725266310785713</v>
      </c>
      <c r="O130" s="2">
        <v>23</v>
      </c>
      <c r="P130" s="3">
        <v>6.0229999999999997</v>
      </c>
      <c r="Q130" s="3">
        <v>0.52900000000000003</v>
      </c>
      <c r="R130" s="3">
        <v>2.1349999999999998</v>
      </c>
      <c r="S130" s="3">
        <v>0</v>
      </c>
      <c r="T130" s="3">
        <v>0</v>
      </c>
      <c r="U130" s="3">
        <v>2.0299999999999998</v>
      </c>
      <c r="V130" s="3">
        <v>2.8000000000000001E-2</v>
      </c>
      <c r="W130" s="3">
        <v>2.1749999999999998</v>
      </c>
      <c r="X130" s="3">
        <v>1.8380000000000001</v>
      </c>
      <c r="Y130" s="3">
        <v>1.0229999999999999</v>
      </c>
      <c r="Z130" s="3">
        <v>0.224</v>
      </c>
      <c r="AA130" s="3">
        <v>16.004000000000001</v>
      </c>
      <c r="AB130" s="3">
        <f t="shared" si="29"/>
        <v>1.9770000000000003</v>
      </c>
      <c r="AC130" s="3">
        <f t="shared" si="30"/>
        <v>0.15799999999999947</v>
      </c>
      <c r="AD130" s="3">
        <f t="shared" si="31"/>
        <v>1.9770000000000003</v>
      </c>
      <c r="AE130" s="3">
        <f t="shared" si="32"/>
        <v>0.15799999999999947</v>
      </c>
      <c r="AF130" s="3">
        <f t="shared" si="36"/>
        <v>51.725266310785713</v>
      </c>
      <c r="AG130" s="14">
        <f t="shared" si="33"/>
        <v>1006.2433400000001</v>
      </c>
      <c r="AH130" s="14">
        <f t="shared" si="34"/>
        <v>413.85220577397217</v>
      </c>
      <c r="AI130" s="14">
        <f t="shared" si="26"/>
        <v>4.1385220577397215</v>
      </c>
      <c r="AJ130" s="14">
        <f t="shared" si="35"/>
        <v>53.569703510755303</v>
      </c>
      <c r="AK130" s="3">
        <v>-1.0425861758808099</v>
      </c>
      <c r="AL130" s="3">
        <v>4.4050302846285909</v>
      </c>
    </row>
    <row r="131" spans="1:38">
      <c r="A131" s="2" t="s">
        <v>146</v>
      </c>
      <c r="B131" s="2" t="s">
        <v>195</v>
      </c>
      <c r="C131" s="3">
        <v>38.42</v>
      </c>
      <c r="D131" s="3">
        <v>4.66</v>
      </c>
      <c r="E131" s="3">
        <v>11.67</v>
      </c>
      <c r="F131" s="3">
        <v>0</v>
      </c>
      <c r="G131" s="3">
        <v>14.24</v>
      </c>
      <c r="H131" s="3">
        <v>0.19</v>
      </c>
      <c r="I131" s="3">
        <v>9.9</v>
      </c>
      <c r="J131" s="3">
        <v>12.45</v>
      </c>
      <c r="K131" s="3">
        <v>3.32</v>
      </c>
      <c r="L131" s="3">
        <v>1.07</v>
      </c>
      <c r="M131" s="3">
        <v>95.92</v>
      </c>
      <c r="N131" s="13">
        <f t="shared" si="27"/>
        <v>55.341066655753764</v>
      </c>
      <c r="O131" s="2">
        <v>23</v>
      </c>
      <c r="P131" s="3">
        <v>5.9480000000000004</v>
      </c>
      <c r="Q131" s="3">
        <v>0.54300000000000004</v>
      </c>
      <c r="R131" s="3">
        <v>2.13</v>
      </c>
      <c r="S131" s="3">
        <v>0</v>
      </c>
      <c r="T131" s="3">
        <v>0</v>
      </c>
      <c r="U131" s="3">
        <v>1.8440000000000001</v>
      </c>
      <c r="V131" s="3">
        <v>2.5000000000000001E-2</v>
      </c>
      <c r="W131" s="3">
        <v>2.2839999999999998</v>
      </c>
      <c r="X131" s="3">
        <v>2.0649999999999999</v>
      </c>
      <c r="Y131" s="3">
        <v>0.997</v>
      </c>
      <c r="Z131" s="3">
        <v>0.21099999999999999</v>
      </c>
      <c r="AA131" s="3">
        <v>16.047999999999998</v>
      </c>
      <c r="AB131" s="3">
        <f t="shared" si="29"/>
        <v>2.0519999999999996</v>
      </c>
      <c r="AC131" s="3">
        <f t="shared" si="30"/>
        <v>7.8000000000000291E-2</v>
      </c>
      <c r="AD131" s="3">
        <f t="shared" si="31"/>
        <v>2.0519999999999996</v>
      </c>
      <c r="AE131" s="3">
        <f t="shared" si="32"/>
        <v>7.8000000000000291E-2</v>
      </c>
      <c r="AF131" s="3">
        <f t="shared" si="36"/>
        <v>55.341066655753764</v>
      </c>
      <c r="AG131" s="14">
        <f t="shared" si="33"/>
        <v>1028.0993799999999</v>
      </c>
      <c r="AH131" s="14">
        <f t="shared" si="34"/>
        <v>410.88728009518621</v>
      </c>
      <c r="AI131" s="14">
        <f t="shared" si="26"/>
        <v>4.108872800951862</v>
      </c>
      <c r="AJ131" s="14">
        <f t="shared" si="35"/>
        <v>50.746453037289754</v>
      </c>
      <c r="AK131" s="3">
        <v>-1.1411701346618981</v>
      </c>
      <c r="AL131" s="3">
        <v>4.9768929532035271</v>
      </c>
    </row>
    <row r="132" spans="1:38">
      <c r="A132" s="2" t="s">
        <v>147</v>
      </c>
      <c r="B132" s="2" t="s">
        <v>195</v>
      </c>
      <c r="C132" s="3">
        <v>39.49</v>
      </c>
      <c r="D132" s="3">
        <v>4.62</v>
      </c>
      <c r="E132" s="3">
        <v>11.83</v>
      </c>
      <c r="F132" s="3">
        <v>0</v>
      </c>
      <c r="G132" s="3">
        <v>15.55</v>
      </c>
      <c r="H132" s="3">
        <v>0.25</v>
      </c>
      <c r="I132" s="3">
        <v>9.85</v>
      </c>
      <c r="J132" s="3">
        <v>11.37</v>
      </c>
      <c r="K132" s="3">
        <v>3.44</v>
      </c>
      <c r="L132" s="3">
        <v>1.17</v>
      </c>
      <c r="M132" s="3">
        <v>97.57</v>
      </c>
      <c r="N132" s="13">
        <f t="shared" si="27"/>
        <v>53.031075057154396</v>
      </c>
      <c r="O132" s="2">
        <v>23</v>
      </c>
      <c r="P132" s="3">
        <v>6.0149999999999997</v>
      </c>
      <c r="Q132" s="3">
        <v>0.52900000000000003</v>
      </c>
      <c r="R132" s="3">
        <v>2.1240000000000001</v>
      </c>
      <c r="S132" s="3">
        <v>0</v>
      </c>
      <c r="T132" s="3">
        <v>0</v>
      </c>
      <c r="U132" s="3">
        <v>1.9810000000000001</v>
      </c>
      <c r="V132" s="3">
        <v>3.2000000000000001E-2</v>
      </c>
      <c r="W132" s="3">
        <v>2.2360000000000002</v>
      </c>
      <c r="X132" s="3">
        <v>1.8560000000000001</v>
      </c>
      <c r="Y132" s="3">
        <v>1.016</v>
      </c>
      <c r="Z132" s="3">
        <v>0.22700000000000001</v>
      </c>
      <c r="AA132" s="3">
        <v>16.015999999999998</v>
      </c>
      <c r="AB132" s="3">
        <f t="shared" si="29"/>
        <v>1.9850000000000003</v>
      </c>
      <c r="AC132" s="3">
        <f t="shared" si="30"/>
        <v>0.13899999999999979</v>
      </c>
      <c r="AD132" s="3">
        <f t="shared" si="31"/>
        <v>1.9850000000000003</v>
      </c>
      <c r="AE132" s="3">
        <f t="shared" si="32"/>
        <v>0.13899999999999979</v>
      </c>
      <c r="AF132" s="3">
        <f t="shared" si="36"/>
        <v>53.031075057154396</v>
      </c>
      <c r="AG132" s="14">
        <f t="shared" si="33"/>
        <v>1009.9950099999999</v>
      </c>
      <c r="AH132" s="14">
        <f t="shared" si="34"/>
        <v>407.35739446685693</v>
      </c>
      <c r="AI132" s="14">
        <f t="shared" si="26"/>
        <v>4.0735739446685697</v>
      </c>
      <c r="AJ132" s="14">
        <f t="shared" si="35"/>
        <v>53.196295354520444</v>
      </c>
      <c r="AK132" s="3">
        <v>-0.96368631662013549</v>
      </c>
      <c r="AL132" s="3">
        <v>4.2222753421012698</v>
      </c>
    </row>
    <row r="133" spans="1:38">
      <c r="A133" s="2" t="s">
        <v>148</v>
      </c>
      <c r="B133" s="2" t="s">
        <v>195</v>
      </c>
      <c r="C133" s="3">
        <v>39.619999999999997</v>
      </c>
      <c r="D133" s="3">
        <v>4.3600000000000003</v>
      </c>
      <c r="E133" s="3">
        <v>11.78</v>
      </c>
      <c r="F133" s="3">
        <v>0.01</v>
      </c>
      <c r="G133" s="3">
        <v>16.25</v>
      </c>
      <c r="H133" s="3">
        <v>0.23</v>
      </c>
      <c r="I133" s="3">
        <v>9.4600000000000009</v>
      </c>
      <c r="J133" s="3">
        <v>11.32</v>
      </c>
      <c r="K133" s="3">
        <v>3.34</v>
      </c>
      <c r="L133" s="3">
        <v>1.22</v>
      </c>
      <c r="M133" s="3">
        <v>97.59</v>
      </c>
      <c r="N133" s="13">
        <f t="shared" si="27"/>
        <v>50.923907566912916</v>
      </c>
      <c r="O133" s="2">
        <v>23</v>
      </c>
      <c r="P133" s="3">
        <v>6.048</v>
      </c>
      <c r="Q133" s="3">
        <v>0.501</v>
      </c>
      <c r="R133" s="3">
        <v>2.12</v>
      </c>
      <c r="S133" s="3">
        <v>1E-3</v>
      </c>
      <c r="T133" s="3">
        <v>0</v>
      </c>
      <c r="U133" s="3">
        <v>2.0750000000000002</v>
      </c>
      <c r="V133" s="3">
        <v>0.03</v>
      </c>
      <c r="W133" s="3">
        <v>2.1520000000000001</v>
      </c>
      <c r="X133" s="3">
        <v>1.8520000000000001</v>
      </c>
      <c r="Y133" s="3">
        <v>0.98899999999999999</v>
      </c>
      <c r="Z133" s="3">
        <v>0.23799999999999999</v>
      </c>
      <c r="AA133" s="3">
        <v>16.004000000000001</v>
      </c>
      <c r="AB133" s="3">
        <f t="shared" ref="AB133:AB158" si="37">8-P133</f>
        <v>1.952</v>
      </c>
      <c r="AC133" s="3">
        <f t="shared" ref="AC133:AC158" si="38">R133-AB133</f>
        <v>0.16800000000000015</v>
      </c>
      <c r="AD133" s="3">
        <f t="shared" ref="AD133:AD158" si="39">IF(R133&lt;AB133, R133, AB133)</f>
        <v>1.952</v>
      </c>
      <c r="AE133" s="3">
        <f t="shared" ref="AE133:AE158" si="40">IF(R133&lt;AB133, 0, AC133)</f>
        <v>0.16800000000000015</v>
      </c>
      <c r="AF133" s="3">
        <f t="shared" si="36"/>
        <v>50.923907566912916</v>
      </c>
      <c r="AG133" s="14">
        <f t="shared" ref="AG133:AG158" si="41">1781-132.74*P133+116.6*Q133-69.41*U133+101.62*Y133</f>
        <v>993.08150999999975</v>
      </c>
      <c r="AH133" s="14">
        <f t="shared" ref="AH133:AH158" si="42">19.209*EXP(1.438*R133)</f>
        <v>405.02100064424451</v>
      </c>
      <c r="AI133" s="14">
        <f t="shared" si="26"/>
        <v>4.0502100064424447</v>
      </c>
      <c r="AJ133" s="14">
        <f t="shared" ref="AJ133:AJ158" si="43">751.95-0.4*AG133-278000/AG133-9.184*R133</f>
        <v>55.310576466907776</v>
      </c>
      <c r="AK133" s="3">
        <v>-0.98587985235803188</v>
      </c>
      <c r="AL133" s="3">
        <v>4.366375482274135</v>
      </c>
    </row>
    <row r="134" spans="1:38">
      <c r="A134" s="2" t="s">
        <v>149</v>
      </c>
      <c r="B134" s="2" t="s">
        <v>195</v>
      </c>
      <c r="C134" s="3">
        <v>39.799999999999997</v>
      </c>
      <c r="D134" s="3">
        <v>3.71</v>
      </c>
      <c r="E134" s="3">
        <v>11.56</v>
      </c>
      <c r="F134" s="3">
        <v>0</v>
      </c>
      <c r="G134" s="3">
        <v>17.309999999999999</v>
      </c>
      <c r="H134" s="3">
        <v>0.22</v>
      </c>
      <c r="I134" s="3">
        <v>8.99</v>
      </c>
      <c r="J134" s="3">
        <v>11.23</v>
      </c>
      <c r="K134" s="3">
        <v>3.22</v>
      </c>
      <c r="L134" s="3">
        <v>1.21</v>
      </c>
      <c r="M134" s="3">
        <v>97.25</v>
      </c>
      <c r="N134" s="13">
        <f t="shared" si="27"/>
        <v>48.071195483269449</v>
      </c>
      <c r="O134" s="2">
        <v>23</v>
      </c>
      <c r="P134" s="3">
        <v>6.1189999999999998</v>
      </c>
      <c r="Q134" s="3">
        <v>0.42899999999999999</v>
      </c>
      <c r="R134" s="3">
        <v>2.0950000000000002</v>
      </c>
      <c r="S134" s="3">
        <v>0</v>
      </c>
      <c r="T134" s="3">
        <v>0</v>
      </c>
      <c r="U134" s="3">
        <v>2.226</v>
      </c>
      <c r="V134" s="3">
        <v>2.9000000000000001E-2</v>
      </c>
      <c r="W134" s="3">
        <v>2.06</v>
      </c>
      <c r="X134" s="3">
        <v>1.85</v>
      </c>
      <c r="Y134" s="3">
        <v>0.96</v>
      </c>
      <c r="Z134" s="3">
        <v>0.23699999999999999</v>
      </c>
      <c r="AA134" s="3">
        <v>16.004000000000001</v>
      </c>
      <c r="AB134" s="3">
        <f t="shared" si="37"/>
        <v>1.8810000000000002</v>
      </c>
      <c r="AC134" s="3">
        <f t="shared" si="38"/>
        <v>0.21399999999999997</v>
      </c>
      <c r="AD134" s="3">
        <f t="shared" si="39"/>
        <v>1.8810000000000002</v>
      </c>
      <c r="AE134" s="3">
        <f t="shared" si="40"/>
        <v>0.21399999999999997</v>
      </c>
      <c r="AF134" s="3">
        <f t="shared" si="36"/>
        <v>48.071195483269449</v>
      </c>
      <c r="AG134" s="14">
        <f t="shared" si="41"/>
        <v>961.83387999999991</v>
      </c>
      <c r="AH134" s="14">
        <f t="shared" si="42"/>
        <v>390.71911239552122</v>
      </c>
      <c r="AI134" s="14">
        <f t="shared" ref="AI134:AI158" si="44">AH134/100</f>
        <v>3.9071911239552124</v>
      </c>
      <c r="AJ134" s="14">
        <f t="shared" si="43"/>
        <v>58.944768558366704</v>
      </c>
      <c r="AK134" s="3">
        <v>-0.90041644290892187</v>
      </c>
      <c r="AL134" s="3">
        <v>4.6205062806799626</v>
      </c>
    </row>
    <row r="135" spans="1:38">
      <c r="A135" s="2" t="s">
        <v>150</v>
      </c>
      <c r="B135" s="2" t="s">
        <v>195</v>
      </c>
      <c r="C135" s="3">
        <v>39.840000000000003</v>
      </c>
      <c r="D135" s="3">
        <v>3.25</v>
      </c>
      <c r="E135" s="3">
        <v>11.45</v>
      </c>
      <c r="F135" s="3">
        <v>0</v>
      </c>
      <c r="G135" s="3">
        <v>19.239999999999998</v>
      </c>
      <c r="H135" s="3">
        <v>0.28999999999999998</v>
      </c>
      <c r="I135" s="3">
        <v>7.98</v>
      </c>
      <c r="J135" s="3">
        <v>10.95</v>
      </c>
      <c r="K135" s="3">
        <v>3.52</v>
      </c>
      <c r="L135" s="3">
        <v>1.24</v>
      </c>
      <c r="M135" s="3">
        <v>97.76</v>
      </c>
      <c r="N135" s="13">
        <f t="shared" ref="N135:N158" si="45">100*(I135/40.31)/(I135/40.31+G135/71.85)</f>
        <v>42.5051044259313</v>
      </c>
      <c r="O135" s="2">
        <v>23</v>
      </c>
      <c r="P135" s="3">
        <v>6.1509999999999998</v>
      </c>
      <c r="Q135" s="3">
        <v>0.377</v>
      </c>
      <c r="R135" s="3">
        <v>2.0840000000000001</v>
      </c>
      <c r="S135" s="3">
        <v>0</v>
      </c>
      <c r="T135" s="3">
        <v>0</v>
      </c>
      <c r="U135" s="3">
        <v>2.484</v>
      </c>
      <c r="V135" s="3">
        <v>3.7999999999999999E-2</v>
      </c>
      <c r="W135" s="3">
        <v>1.8360000000000001</v>
      </c>
      <c r="X135" s="3">
        <v>1.8109999999999999</v>
      </c>
      <c r="Y135" s="3">
        <v>1.054</v>
      </c>
      <c r="Z135" s="3">
        <v>0.24399999999999999</v>
      </c>
      <c r="AA135" s="3">
        <v>16.079000000000001</v>
      </c>
      <c r="AB135" s="3">
        <f t="shared" si="37"/>
        <v>1.8490000000000002</v>
      </c>
      <c r="AC135" s="3">
        <f t="shared" si="38"/>
        <v>0.23499999999999988</v>
      </c>
      <c r="AD135" s="3">
        <f t="shared" si="39"/>
        <v>1.8490000000000002</v>
      </c>
      <c r="AE135" s="3">
        <f t="shared" si="40"/>
        <v>0.23499999999999988</v>
      </c>
      <c r="AF135" s="3">
        <f t="shared" si="36"/>
        <v>42.5051044259313</v>
      </c>
      <c r="AG135" s="14">
        <f t="shared" si="41"/>
        <v>943.16750000000002</v>
      </c>
      <c r="AH135" s="14">
        <f t="shared" si="42"/>
        <v>384.5873415031885</v>
      </c>
      <c r="AI135" s="14">
        <f t="shared" si="44"/>
        <v>3.845873415031885</v>
      </c>
      <c r="AJ135" s="14">
        <f t="shared" si="43"/>
        <v>60.792081507918795</v>
      </c>
      <c r="AK135" s="3">
        <v>-1.1081237074774271</v>
      </c>
      <c r="AL135" s="3">
        <v>4.5646933403321883</v>
      </c>
    </row>
    <row r="136" spans="1:38">
      <c r="A136" s="2" t="s">
        <v>151</v>
      </c>
      <c r="B136" s="2" t="s">
        <v>195</v>
      </c>
      <c r="C136" s="3">
        <v>39.869999999999997</v>
      </c>
      <c r="D136" s="3">
        <v>3.8</v>
      </c>
      <c r="E136" s="3">
        <v>11.47</v>
      </c>
      <c r="F136" s="3">
        <v>0</v>
      </c>
      <c r="G136" s="3">
        <v>18.09</v>
      </c>
      <c r="H136" s="3">
        <v>0.25</v>
      </c>
      <c r="I136" s="3">
        <v>8.66</v>
      </c>
      <c r="J136" s="3">
        <v>11.22</v>
      </c>
      <c r="K136" s="3">
        <v>3.49</v>
      </c>
      <c r="L136" s="3">
        <v>1.18</v>
      </c>
      <c r="M136" s="3">
        <v>98.03</v>
      </c>
      <c r="N136" s="13">
        <f t="shared" si="45"/>
        <v>46.04171185032375</v>
      </c>
      <c r="O136" s="2">
        <v>23</v>
      </c>
      <c r="P136" s="3">
        <v>6.1079999999999997</v>
      </c>
      <c r="Q136" s="3">
        <v>0.438</v>
      </c>
      <c r="R136" s="3">
        <v>2.0710000000000002</v>
      </c>
      <c r="S136" s="3">
        <v>0</v>
      </c>
      <c r="T136" s="3">
        <v>0</v>
      </c>
      <c r="U136" s="3">
        <v>2.3180000000000001</v>
      </c>
      <c r="V136" s="3">
        <v>3.2000000000000001E-2</v>
      </c>
      <c r="W136" s="3">
        <v>1.9770000000000001</v>
      </c>
      <c r="X136" s="3">
        <v>1.8420000000000001</v>
      </c>
      <c r="Y136" s="3">
        <v>1.0369999999999999</v>
      </c>
      <c r="Z136" s="3">
        <v>0.23100000000000001</v>
      </c>
      <c r="AA136" s="3">
        <v>16.053000000000001</v>
      </c>
      <c r="AB136" s="3">
        <f t="shared" si="37"/>
        <v>1.8920000000000003</v>
      </c>
      <c r="AC136" s="3">
        <f t="shared" si="38"/>
        <v>0.17899999999999983</v>
      </c>
      <c r="AD136" s="3">
        <f t="shared" si="39"/>
        <v>1.8920000000000003</v>
      </c>
      <c r="AE136" s="3">
        <f t="shared" si="40"/>
        <v>0.17899999999999983</v>
      </c>
      <c r="AF136" s="3">
        <f t="shared" si="36"/>
        <v>46.04171185032375</v>
      </c>
      <c r="AG136" s="14">
        <f t="shared" si="41"/>
        <v>965.78243999999995</v>
      </c>
      <c r="AH136" s="14">
        <f t="shared" si="42"/>
        <v>377.46464897500351</v>
      </c>
      <c r="AI136" s="14">
        <f t="shared" si="44"/>
        <v>3.7746464897500349</v>
      </c>
      <c r="AJ136" s="14">
        <f t="shared" si="43"/>
        <v>58.767452195737221</v>
      </c>
      <c r="AK136" s="3">
        <v>-1.065448403414919</v>
      </c>
      <c r="AL136" s="3">
        <v>4.4427159448675964</v>
      </c>
    </row>
    <row r="137" spans="1:38">
      <c r="A137" s="2" t="s">
        <v>152</v>
      </c>
      <c r="B137" s="2" t="s">
        <v>195</v>
      </c>
      <c r="C137" s="3">
        <v>39.32</v>
      </c>
      <c r="D137" s="3">
        <v>2.2999999999999998</v>
      </c>
      <c r="E137" s="3">
        <v>11.11</v>
      </c>
      <c r="F137" s="3">
        <v>0</v>
      </c>
      <c r="G137" s="3">
        <v>20.41</v>
      </c>
      <c r="H137" s="3">
        <v>0.41</v>
      </c>
      <c r="I137" s="3">
        <v>6.37</v>
      </c>
      <c r="J137" s="3">
        <v>10.87</v>
      </c>
      <c r="K137" s="3">
        <v>3.38</v>
      </c>
      <c r="L137" s="3">
        <v>1.34</v>
      </c>
      <c r="M137" s="3">
        <v>97.57</v>
      </c>
      <c r="N137" s="13">
        <f t="shared" si="45"/>
        <v>35.745107276441416</v>
      </c>
      <c r="O137" s="2">
        <v>23</v>
      </c>
      <c r="P137" s="3">
        <v>6.1619999999999999</v>
      </c>
      <c r="Q137" s="3">
        <v>0.27100000000000002</v>
      </c>
      <c r="R137" s="3">
        <v>2.0529999999999999</v>
      </c>
      <c r="S137" s="3">
        <v>0</v>
      </c>
      <c r="T137" s="3">
        <v>0.24199999999999999</v>
      </c>
      <c r="U137" s="3">
        <v>2.6760000000000002</v>
      </c>
      <c r="V137" s="3">
        <v>5.3999999999999999E-2</v>
      </c>
      <c r="W137" s="3">
        <v>1.488</v>
      </c>
      <c r="X137" s="3">
        <v>1.825</v>
      </c>
      <c r="Y137" s="3">
        <v>1.0269999999999999</v>
      </c>
      <c r="Z137" s="3">
        <v>0.26800000000000002</v>
      </c>
      <c r="AA137" s="3">
        <v>16.067</v>
      </c>
      <c r="AB137" s="3">
        <f t="shared" si="37"/>
        <v>1.8380000000000001</v>
      </c>
      <c r="AC137" s="3">
        <f t="shared" si="38"/>
        <v>0.21499999999999986</v>
      </c>
      <c r="AD137" s="3">
        <f t="shared" si="39"/>
        <v>1.8380000000000001</v>
      </c>
      <c r="AE137" s="3">
        <f t="shared" si="40"/>
        <v>0.21499999999999986</v>
      </c>
      <c r="AF137" s="3">
        <f t="shared" si="36"/>
        <v>35.745107276441416</v>
      </c>
      <c r="AG137" s="14">
        <f t="shared" si="41"/>
        <v>913.27729999999997</v>
      </c>
      <c r="AH137" s="14">
        <f t="shared" si="42"/>
        <v>367.81971719579434</v>
      </c>
      <c r="AI137" s="14">
        <f t="shared" si="44"/>
        <v>3.6781971719579434</v>
      </c>
      <c r="AJ137" s="14">
        <f t="shared" si="43"/>
        <v>63.386091013271049</v>
      </c>
      <c r="AK137" s="3">
        <v>-1.4018312721918349</v>
      </c>
      <c r="AL137" s="3">
        <v>5.5594868300414806</v>
      </c>
    </row>
    <row r="138" spans="1:38">
      <c r="A138" s="2" t="s">
        <v>153</v>
      </c>
      <c r="B138" s="2" t="s">
        <v>195</v>
      </c>
      <c r="C138" s="3">
        <v>39.89</v>
      </c>
      <c r="D138" s="3">
        <v>4.18</v>
      </c>
      <c r="E138" s="3">
        <v>11.42</v>
      </c>
      <c r="F138" s="3">
        <v>0</v>
      </c>
      <c r="G138" s="3">
        <v>17.14</v>
      </c>
      <c r="H138" s="3">
        <v>0.26</v>
      </c>
      <c r="I138" s="3">
        <v>8.9600000000000009</v>
      </c>
      <c r="J138" s="3">
        <v>11.34</v>
      </c>
      <c r="K138" s="3">
        <v>3.31</v>
      </c>
      <c r="L138" s="3">
        <v>1.21</v>
      </c>
      <c r="M138" s="3">
        <v>97.71</v>
      </c>
      <c r="N138" s="13">
        <f t="shared" si="45"/>
        <v>48.23414346438954</v>
      </c>
      <c r="O138" s="2">
        <v>23</v>
      </c>
      <c r="P138" s="3">
        <v>6.1040000000000001</v>
      </c>
      <c r="Q138" s="3">
        <v>0.48099999999999998</v>
      </c>
      <c r="R138" s="3">
        <v>2.06</v>
      </c>
      <c r="S138" s="3">
        <v>0</v>
      </c>
      <c r="T138" s="3">
        <v>0</v>
      </c>
      <c r="U138" s="3">
        <v>2.194</v>
      </c>
      <c r="V138" s="3">
        <v>3.4000000000000002E-2</v>
      </c>
      <c r="W138" s="3">
        <v>2.0430000000000001</v>
      </c>
      <c r="X138" s="3">
        <v>1.859</v>
      </c>
      <c r="Y138" s="3">
        <v>0.98199999999999998</v>
      </c>
      <c r="Z138" s="3">
        <v>0.23599999999999999</v>
      </c>
      <c r="AA138" s="3">
        <v>15.994</v>
      </c>
      <c r="AB138" s="3">
        <f t="shared" si="37"/>
        <v>1.8959999999999999</v>
      </c>
      <c r="AC138" s="3">
        <f t="shared" si="38"/>
        <v>0.16400000000000015</v>
      </c>
      <c r="AD138" s="3">
        <f t="shared" si="39"/>
        <v>1.8959999999999999</v>
      </c>
      <c r="AE138" s="3">
        <f t="shared" si="40"/>
        <v>0.16400000000000015</v>
      </c>
      <c r="AF138" s="3">
        <f t="shared" si="36"/>
        <v>48.23414346438954</v>
      </c>
      <c r="AG138" s="14">
        <f t="shared" si="41"/>
        <v>974.34493999999995</v>
      </c>
      <c r="AH138" s="14">
        <f t="shared" si="42"/>
        <v>371.54088769985356</v>
      </c>
      <c r="AI138" s="14">
        <f t="shared" si="44"/>
        <v>3.7154088769985356</v>
      </c>
      <c r="AJ138" s="14">
        <f t="shared" si="43"/>
        <v>57.973084868589751</v>
      </c>
      <c r="AK138" s="3">
        <v>-1.0625976882663699</v>
      </c>
      <c r="AL138" s="3">
        <v>4.4806730399366561</v>
      </c>
    </row>
    <row r="139" spans="1:38">
      <c r="A139" s="2" t="s">
        <v>154</v>
      </c>
      <c r="B139" s="2" t="s">
        <v>195</v>
      </c>
      <c r="C139" s="3">
        <v>39.14</v>
      </c>
      <c r="D139" s="3">
        <v>2.42</v>
      </c>
      <c r="E139" s="3">
        <v>11.29</v>
      </c>
      <c r="F139" s="3">
        <v>0</v>
      </c>
      <c r="G139" s="3">
        <v>20.61</v>
      </c>
      <c r="H139" s="3">
        <v>0.38</v>
      </c>
      <c r="I139" s="3">
        <v>6.14</v>
      </c>
      <c r="J139" s="3">
        <v>10.63</v>
      </c>
      <c r="K139" s="3">
        <v>3.4</v>
      </c>
      <c r="L139" s="3">
        <v>1.3</v>
      </c>
      <c r="M139" s="3">
        <v>97.32</v>
      </c>
      <c r="N139" s="13">
        <f t="shared" si="45"/>
        <v>34.683726482236182</v>
      </c>
      <c r="O139" s="2">
        <v>23</v>
      </c>
      <c r="P139" s="3">
        <v>6.15</v>
      </c>
      <c r="Q139" s="3">
        <v>0.28599999999999998</v>
      </c>
      <c r="R139" s="3">
        <v>2.0910000000000002</v>
      </c>
      <c r="S139" s="3">
        <v>0</v>
      </c>
      <c r="T139" s="3">
        <v>0.23799999999999999</v>
      </c>
      <c r="U139" s="3">
        <v>2.7080000000000002</v>
      </c>
      <c r="V139" s="3">
        <v>5.0999999999999997E-2</v>
      </c>
      <c r="W139" s="3">
        <v>1.4379999999999999</v>
      </c>
      <c r="X139" s="3">
        <v>1.79</v>
      </c>
      <c r="Y139" s="3">
        <v>1.036</v>
      </c>
      <c r="Z139" s="3">
        <v>0.26100000000000001</v>
      </c>
      <c r="AA139" s="3">
        <v>16.047999999999998</v>
      </c>
      <c r="AB139" s="3">
        <f t="shared" si="37"/>
        <v>1.8499999999999996</v>
      </c>
      <c r="AC139" s="3">
        <f t="shared" si="38"/>
        <v>0.24100000000000055</v>
      </c>
      <c r="AD139" s="3">
        <f t="shared" si="39"/>
        <v>1.8499999999999996</v>
      </c>
      <c r="AE139" s="3">
        <f t="shared" si="40"/>
        <v>0.24100000000000055</v>
      </c>
      <c r="AF139" s="3">
        <f t="shared" si="36"/>
        <v>34.683726482236182</v>
      </c>
      <c r="AG139" s="14">
        <f t="shared" si="41"/>
        <v>915.31263999999987</v>
      </c>
      <c r="AH139" s="14">
        <f t="shared" si="42"/>
        <v>388.47814725538359</v>
      </c>
      <c r="AI139" s="14">
        <f t="shared" si="44"/>
        <v>3.8847814725538359</v>
      </c>
      <c r="AJ139" s="14">
        <f t="shared" si="43"/>
        <v>62.899839831741048</v>
      </c>
      <c r="AK139" s="3">
        <v>-1.4964749999820499</v>
      </c>
      <c r="AL139" s="3">
        <v>5.7641027881448936</v>
      </c>
    </row>
    <row r="140" spans="1:38">
      <c r="A140" s="2" t="s">
        <v>155</v>
      </c>
      <c r="B140" s="2" t="s">
        <v>195</v>
      </c>
      <c r="C140" s="3">
        <v>39.630000000000003</v>
      </c>
      <c r="D140" s="3">
        <v>3.18</v>
      </c>
      <c r="E140" s="3">
        <v>11.26</v>
      </c>
      <c r="F140" s="3">
        <v>0.02</v>
      </c>
      <c r="G140" s="3">
        <v>19.13</v>
      </c>
      <c r="H140" s="3">
        <v>0.38</v>
      </c>
      <c r="I140" s="3">
        <v>7.69</v>
      </c>
      <c r="J140" s="3">
        <v>10.97</v>
      </c>
      <c r="K140" s="3">
        <v>3.29</v>
      </c>
      <c r="L140" s="3">
        <v>1.3</v>
      </c>
      <c r="M140" s="3">
        <v>97.9</v>
      </c>
      <c r="N140" s="13">
        <f t="shared" si="45"/>
        <v>41.742429004255484</v>
      </c>
      <c r="O140" s="2">
        <v>23</v>
      </c>
      <c r="P140" s="3">
        <v>6.1289999999999996</v>
      </c>
      <c r="Q140" s="3">
        <v>0.37</v>
      </c>
      <c r="R140" s="3">
        <v>2.0529999999999999</v>
      </c>
      <c r="S140" s="3">
        <v>2E-3</v>
      </c>
      <c r="T140" s="3">
        <v>0.122</v>
      </c>
      <c r="U140" s="3">
        <v>2.4740000000000002</v>
      </c>
      <c r="V140" s="3">
        <v>0.05</v>
      </c>
      <c r="W140" s="3">
        <v>1.772</v>
      </c>
      <c r="X140" s="3">
        <v>1.8180000000000001</v>
      </c>
      <c r="Y140" s="3">
        <v>0.98699999999999999</v>
      </c>
      <c r="Z140" s="3">
        <v>0.25700000000000001</v>
      </c>
      <c r="AA140" s="3">
        <v>16.033999999999999</v>
      </c>
      <c r="AB140" s="3">
        <f t="shared" si="37"/>
        <v>1.8710000000000004</v>
      </c>
      <c r="AC140" s="3">
        <f t="shared" si="38"/>
        <v>0.1819999999999995</v>
      </c>
      <c r="AD140" s="3">
        <f t="shared" si="39"/>
        <v>1.8710000000000004</v>
      </c>
      <c r="AE140" s="3">
        <f t="shared" si="40"/>
        <v>0.1819999999999995</v>
      </c>
      <c r="AF140" s="3">
        <f t="shared" si="36"/>
        <v>41.742429004255484</v>
      </c>
      <c r="AG140" s="14">
        <f t="shared" si="41"/>
        <v>939.15714000000003</v>
      </c>
      <c r="AH140" s="14">
        <f t="shared" si="42"/>
        <v>367.81971719579434</v>
      </c>
      <c r="AI140" s="14">
        <f t="shared" si="44"/>
        <v>3.6781971719579434</v>
      </c>
      <c r="AJ140" s="14">
        <f t="shared" si="43"/>
        <v>61.422290857607628</v>
      </c>
      <c r="AK140" s="3">
        <v>-1.149218367825203</v>
      </c>
      <c r="AL140" s="3">
        <v>4.7651783576750963</v>
      </c>
    </row>
    <row r="141" spans="1:38">
      <c r="A141" s="2" t="s">
        <v>156</v>
      </c>
      <c r="B141" s="2" t="s">
        <v>195</v>
      </c>
      <c r="C141" s="3">
        <v>38.4</v>
      </c>
      <c r="D141" s="3">
        <v>2.4300000000000002</v>
      </c>
      <c r="E141" s="3">
        <v>10.46</v>
      </c>
      <c r="F141" s="3">
        <v>0</v>
      </c>
      <c r="G141" s="3">
        <v>26.64</v>
      </c>
      <c r="H141" s="3">
        <v>0.44</v>
      </c>
      <c r="I141" s="3">
        <v>3.69</v>
      </c>
      <c r="J141" s="3">
        <v>10.72</v>
      </c>
      <c r="K141" s="3">
        <v>3.37</v>
      </c>
      <c r="L141" s="3">
        <v>1.6</v>
      </c>
      <c r="M141" s="3">
        <v>97.75</v>
      </c>
      <c r="N141" s="13">
        <f t="shared" si="45"/>
        <v>19.800559364037635</v>
      </c>
      <c r="O141" s="2">
        <v>23</v>
      </c>
      <c r="P141" s="3">
        <v>6.181</v>
      </c>
      <c r="Q141" s="3">
        <v>0.29399999999999998</v>
      </c>
      <c r="R141" s="3">
        <v>1.9850000000000001</v>
      </c>
      <c r="S141" s="3">
        <v>0</v>
      </c>
      <c r="T141" s="3">
        <v>0</v>
      </c>
      <c r="U141" s="3">
        <v>3.5859999999999999</v>
      </c>
      <c r="V141" s="3">
        <v>0.06</v>
      </c>
      <c r="W141" s="3">
        <v>0.88500000000000001</v>
      </c>
      <c r="X141" s="3">
        <v>1.849</v>
      </c>
      <c r="Y141" s="3">
        <v>1.052</v>
      </c>
      <c r="Z141" s="3">
        <v>0.32900000000000001</v>
      </c>
      <c r="AA141" s="3">
        <v>16.222000000000001</v>
      </c>
      <c r="AB141" s="3">
        <f t="shared" si="37"/>
        <v>1.819</v>
      </c>
      <c r="AC141" s="3">
        <f t="shared" si="38"/>
        <v>0.16600000000000015</v>
      </c>
      <c r="AD141" s="3">
        <f t="shared" si="39"/>
        <v>1.819</v>
      </c>
      <c r="AE141" s="3">
        <f t="shared" si="40"/>
        <v>0.16600000000000015</v>
      </c>
      <c r="AF141" s="3">
        <f t="shared" si="36"/>
        <v>19.800559364037635</v>
      </c>
      <c r="AG141" s="14">
        <f t="shared" si="41"/>
        <v>852.8144400000001</v>
      </c>
      <c r="AH141" s="14">
        <f t="shared" si="42"/>
        <v>333.55538355687287</v>
      </c>
      <c r="AI141" s="14">
        <f t="shared" si="44"/>
        <v>3.3355538355687289</v>
      </c>
      <c r="AJ141" s="14">
        <f t="shared" si="43"/>
        <v>66.614513014494648</v>
      </c>
      <c r="AK141" s="3">
        <v>-2.1255945364678559</v>
      </c>
      <c r="AL141" s="3">
        <v>4.2413599949817584</v>
      </c>
    </row>
    <row r="142" spans="1:38">
      <c r="A142" s="2" t="s">
        <v>157</v>
      </c>
      <c r="B142" s="2" t="s">
        <v>195</v>
      </c>
      <c r="C142" s="3">
        <v>39.65</v>
      </c>
      <c r="D142" s="3">
        <v>3.55</v>
      </c>
      <c r="E142" s="3">
        <v>11.43</v>
      </c>
      <c r="F142" s="3">
        <v>0</v>
      </c>
      <c r="G142" s="3">
        <v>19.11</v>
      </c>
      <c r="H142" s="3">
        <v>0.32</v>
      </c>
      <c r="I142" s="3">
        <v>7.99</v>
      </c>
      <c r="J142" s="3">
        <v>11.02</v>
      </c>
      <c r="K142" s="3">
        <v>3.5</v>
      </c>
      <c r="L142" s="3">
        <v>1.21</v>
      </c>
      <c r="M142" s="3">
        <v>97.78</v>
      </c>
      <c r="N142" s="13">
        <f t="shared" si="45"/>
        <v>42.701510615546376</v>
      </c>
      <c r="O142" s="2">
        <v>23</v>
      </c>
      <c r="P142" s="3">
        <v>6.1210000000000004</v>
      </c>
      <c r="Q142" s="3">
        <v>0.41199999999999998</v>
      </c>
      <c r="R142" s="3">
        <v>2.08</v>
      </c>
      <c r="S142" s="3">
        <v>0</v>
      </c>
      <c r="T142" s="3">
        <v>0</v>
      </c>
      <c r="U142" s="3">
        <v>2.4670000000000001</v>
      </c>
      <c r="V142" s="3">
        <v>4.2000000000000003E-2</v>
      </c>
      <c r="W142" s="3">
        <v>1.8380000000000001</v>
      </c>
      <c r="X142" s="3">
        <v>1.823</v>
      </c>
      <c r="Y142" s="3">
        <v>1.048</v>
      </c>
      <c r="Z142" s="3">
        <v>0.23799999999999999</v>
      </c>
      <c r="AA142" s="3">
        <v>16.07</v>
      </c>
      <c r="AB142" s="3">
        <f t="shared" si="37"/>
        <v>1.8789999999999996</v>
      </c>
      <c r="AC142" s="3">
        <f t="shared" si="38"/>
        <v>0.20100000000000051</v>
      </c>
      <c r="AD142" s="3">
        <f t="shared" si="39"/>
        <v>1.8789999999999996</v>
      </c>
      <c r="AE142" s="3">
        <f t="shared" si="40"/>
        <v>0.20100000000000051</v>
      </c>
      <c r="AF142" s="3">
        <f t="shared" si="36"/>
        <v>42.701510615546376</v>
      </c>
      <c r="AG142" s="14">
        <f t="shared" si="41"/>
        <v>951.80094999999994</v>
      </c>
      <c r="AH142" s="14">
        <f t="shared" si="42"/>
        <v>382.38154506706621</v>
      </c>
      <c r="AI142" s="14">
        <f t="shared" si="44"/>
        <v>3.8238154506706623</v>
      </c>
      <c r="AJ142" s="14">
        <f t="shared" si="43"/>
        <v>60.049023843225861</v>
      </c>
      <c r="AK142" s="3">
        <v>-1.186047895781829</v>
      </c>
      <c r="AL142" s="3">
        <v>4.5452517468552323</v>
      </c>
    </row>
    <row r="143" spans="1:38">
      <c r="A143" s="2" t="s">
        <v>158</v>
      </c>
      <c r="B143" s="2" t="s">
        <v>195</v>
      </c>
      <c r="C143" s="3">
        <v>39.57</v>
      </c>
      <c r="D143" s="3">
        <v>5.19</v>
      </c>
      <c r="E143" s="3">
        <v>11.89</v>
      </c>
      <c r="F143" s="3">
        <v>0.02</v>
      </c>
      <c r="G143" s="3">
        <v>15</v>
      </c>
      <c r="H143" s="3">
        <v>0.2</v>
      </c>
      <c r="I143" s="3">
        <v>9.92</v>
      </c>
      <c r="J143" s="3">
        <v>11.52</v>
      </c>
      <c r="K143" s="3">
        <v>3.35</v>
      </c>
      <c r="L143" s="3">
        <v>1.1200000000000001</v>
      </c>
      <c r="M143" s="3">
        <v>97.78</v>
      </c>
      <c r="N143" s="13">
        <f t="shared" si="45"/>
        <v>54.102847877868712</v>
      </c>
      <c r="O143" s="2">
        <v>23</v>
      </c>
      <c r="P143" s="3">
        <v>5.9950000000000001</v>
      </c>
      <c r="Q143" s="3">
        <v>0.59099999999999997</v>
      </c>
      <c r="R143" s="3">
        <v>2.1240000000000001</v>
      </c>
      <c r="S143" s="3">
        <v>2E-3</v>
      </c>
      <c r="T143" s="3">
        <v>0</v>
      </c>
      <c r="U143" s="3">
        <v>1.901</v>
      </c>
      <c r="V143" s="3">
        <v>2.5999999999999999E-2</v>
      </c>
      <c r="W143" s="3">
        <v>2.2400000000000002</v>
      </c>
      <c r="X143" s="3">
        <v>1.87</v>
      </c>
      <c r="Y143" s="3">
        <v>0.98399999999999999</v>
      </c>
      <c r="Z143" s="3">
        <v>0.216</v>
      </c>
      <c r="AA143" s="3">
        <v>15.951000000000001</v>
      </c>
      <c r="AB143" s="3">
        <f t="shared" si="37"/>
        <v>2.0049999999999999</v>
      </c>
      <c r="AC143" s="3">
        <f t="shared" si="38"/>
        <v>0.11900000000000022</v>
      </c>
      <c r="AD143" s="3">
        <f t="shared" si="39"/>
        <v>2.0049999999999999</v>
      </c>
      <c r="AE143" s="3">
        <f t="shared" si="40"/>
        <v>0.11900000000000022</v>
      </c>
      <c r="AF143" s="3">
        <f t="shared" si="36"/>
        <v>54.102847877868712</v>
      </c>
      <c r="AG143" s="14">
        <f t="shared" si="41"/>
        <v>1022.1799699999999</v>
      </c>
      <c r="AH143" s="14">
        <f t="shared" si="42"/>
        <v>407.35739446685693</v>
      </c>
      <c r="AI143" s="14">
        <f t="shared" si="44"/>
        <v>4.0735739446685697</v>
      </c>
      <c r="AJ143" s="14">
        <f t="shared" si="43"/>
        <v>51.603432828119438</v>
      </c>
      <c r="AK143" s="3">
        <v>-1.1068414395864841</v>
      </c>
      <c r="AL143" s="3">
        <v>4.5138854557039467</v>
      </c>
    </row>
    <row r="144" spans="1:38">
      <c r="A144" s="2" t="s">
        <v>159</v>
      </c>
      <c r="B144" s="2" t="s">
        <v>195</v>
      </c>
      <c r="C144" s="3">
        <v>39.54</v>
      </c>
      <c r="D144" s="3">
        <v>4.38</v>
      </c>
      <c r="E144" s="3">
        <v>11.69</v>
      </c>
      <c r="F144" s="3">
        <v>0.01</v>
      </c>
      <c r="G144" s="3">
        <v>16.89</v>
      </c>
      <c r="H144" s="3">
        <v>0.28999999999999998</v>
      </c>
      <c r="I144" s="3">
        <v>9.14</v>
      </c>
      <c r="J144" s="3">
        <v>11.41</v>
      </c>
      <c r="K144" s="3">
        <v>3.33</v>
      </c>
      <c r="L144" s="3">
        <v>1.19</v>
      </c>
      <c r="M144" s="3">
        <v>97.87</v>
      </c>
      <c r="N144" s="13">
        <f t="shared" si="45"/>
        <v>49.098090090284074</v>
      </c>
      <c r="O144" s="2">
        <v>23</v>
      </c>
      <c r="P144" s="3">
        <v>6.04</v>
      </c>
      <c r="Q144" s="3">
        <v>0.503</v>
      </c>
      <c r="R144" s="3">
        <v>2.105</v>
      </c>
      <c r="S144" s="3">
        <v>1E-3</v>
      </c>
      <c r="T144" s="3">
        <v>0</v>
      </c>
      <c r="U144" s="3">
        <v>2.1579999999999999</v>
      </c>
      <c r="V144" s="3">
        <v>3.7999999999999999E-2</v>
      </c>
      <c r="W144" s="3">
        <v>2.081</v>
      </c>
      <c r="X144" s="3">
        <v>1.8680000000000001</v>
      </c>
      <c r="Y144" s="3">
        <v>0.98599999999999999</v>
      </c>
      <c r="Z144" s="3">
        <v>0.23200000000000001</v>
      </c>
      <c r="AA144" s="3">
        <v>16.013000000000002</v>
      </c>
      <c r="AB144" s="3">
        <f t="shared" si="37"/>
        <v>1.96</v>
      </c>
      <c r="AC144" s="3">
        <f t="shared" si="38"/>
        <v>0.14500000000000002</v>
      </c>
      <c r="AD144" s="3">
        <f t="shared" si="39"/>
        <v>1.96</v>
      </c>
      <c r="AE144" s="3">
        <f t="shared" si="40"/>
        <v>0.14500000000000002</v>
      </c>
      <c r="AF144" s="3">
        <f t="shared" si="36"/>
        <v>49.098090090284074</v>
      </c>
      <c r="AG144" s="14">
        <f t="shared" si="41"/>
        <v>988.31073999999978</v>
      </c>
      <c r="AH144" s="14">
        <f t="shared" si="42"/>
        <v>396.378244876282</v>
      </c>
      <c r="AI144" s="14">
        <f t="shared" si="44"/>
        <v>3.9637824487628199</v>
      </c>
      <c r="AJ144" s="14">
        <f t="shared" si="43"/>
        <v>56.005334858694525</v>
      </c>
      <c r="AK144" s="3">
        <v>-1.0850192225503861</v>
      </c>
      <c r="AL144" s="3">
        <v>4.4392564935107854</v>
      </c>
    </row>
    <row r="145" spans="1:38">
      <c r="A145" s="2" t="s">
        <v>160</v>
      </c>
      <c r="B145" s="2" t="s">
        <v>195</v>
      </c>
      <c r="C145" s="3">
        <v>39.68</v>
      </c>
      <c r="D145" s="3">
        <v>4.3600000000000003</v>
      </c>
      <c r="E145" s="3">
        <v>11.82</v>
      </c>
      <c r="F145" s="3">
        <v>0.02</v>
      </c>
      <c r="G145" s="3">
        <v>15.66</v>
      </c>
      <c r="H145" s="3">
        <v>0.21</v>
      </c>
      <c r="I145" s="3">
        <v>9.84</v>
      </c>
      <c r="J145" s="3">
        <v>11.2</v>
      </c>
      <c r="K145" s="3">
        <v>3.4</v>
      </c>
      <c r="L145" s="3">
        <v>1</v>
      </c>
      <c r="M145" s="3">
        <v>97.19</v>
      </c>
      <c r="N145" s="13">
        <f t="shared" si="45"/>
        <v>52.830148074520118</v>
      </c>
      <c r="O145" s="2">
        <v>23</v>
      </c>
      <c r="P145" s="3">
        <v>6.0549999999999997</v>
      </c>
      <c r="Q145" s="3">
        <v>0.5</v>
      </c>
      <c r="R145" s="3">
        <v>2.1269999999999998</v>
      </c>
      <c r="S145" s="3">
        <v>2E-3</v>
      </c>
      <c r="T145" s="3">
        <v>0</v>
      </c>
      <c r="U145" s="3">
        <v>1.9990000000000001</v>
      </c>
      <c r="V145" s="3">
        <v>2.7E-2</v>
      </c>
      <c r="W145" s="3">
        <v>2.238</v>
      </c>
      <c r="X145" s="3">
        <v>1.831</v>
      </c>
      <c r="Y145" s="3">
        <v>1.006</v>
      </c>
      <c r="Z145" s="3">
        <v>0.19500000000000001</v>
      </c>
      <c r="AA145" s="3">
        <v>15.98</v>
      </c>
      <c r="AB145" s="3">
        <f t="shared" si="37"/>
        <v>1.9450000000000003</v>
      </c>
      <c r="AC145" s="3">
        <f t="shared" si="38"/>
        <v>0.1819999999999995</v>
      </c>
      <c r="AD145" s="3">
        <f t="shared" si="39"/>
        <v>1.9450000000000003</v>
      </c>
      <c r="AE145" s="3">
        <f t="shared" si="40"/>
        <v>0.1819999999999995</v>
      </c>
      <c r="AF145" s="3">
        <f t="shared" si="36"/>
        <v>52.830148074520118</v>
      </c>
      <c r="AG145" s="14">
        <f t="shared" si="41"/>
        <v>999.03842999999995</v>
      </c>
      <c r="AH145" s="14">
        <f t="shared" si="42"/>
        <v>409.11853030527544</v>
      </c>
      <c r="AI145" s="14">
        <f t="shared" si="44"/>
        <v>4.0911853030527547</v>
      </c>
      <c r="AJ145" s="14">
        <f t="shared" si="43"/>
        <v>54.532686249108423</v>
      </c>
      <c r="AK145" s="3">
        <v>-0.85833656292832927</v>
      </c>
      <c r="AL145" s="3">
        <v>4.7160933143472192</v>
      </c>
    </row>
    <row r="146" spans="1:38">
      <c r="A146" s="2" t="s">
        <v>161</v>
      </c>
      <c r="B146" s="2" t="s">
        <v>195</v>
      </c>
      <c r="C146" s="3">
        <v>39.950000000000003</v>
      </c>
      <c r="D146" s="3">
        <v>3.26</v>
      </c>
      <c r="E146" s="3">
        <v>11.58</v>
      </c>
      <c r="F146" s="3">
        <v>0.03</v>
      </c>
      <c r="G146" s="3">
        <v>18.010000000000002</v>
      </c>
      <c r="H146" s="3">
        <v>0.28999999999999998</v>
      </c>
      <c r="I146" s="3">
        <v>8.7899999999999991</v>
      </c>
      <c r="J146" s="3">
        <v>10.96</v>
      </c>
      <c r="K146" s="3">
        <v>3.47</v>
      </c>
      <c r="L146" s="3">
        <v>1.25</v>
      </c>
      <c r="M146" s="3">
        <v>97.59</v>
      </c>
      <c r="N146" s="13">
        <f t="shared" si="45"/>
        <v>46.522338934573483</v>
      </c>
      <c r="O146" s="2">
        <v>23</v>
      </c>
      <c r="P146" s="3">
        <v>6.141</v>
      </c>
      <c r="Q146" s="3">
        <v>0.377</v>
      </c>
      <c r="R146" s="3">
        <v>2.0979999999999999</v>
      </c>
      <c r="S146" s="3">
        <v>4.0000000000000001E-3</v>
      </c>
      <c r="T146" s="3">
        <v>0</v>
      </c>
      <c r="U146" s="3">
        <v>2.3149999999999999</v>
      </c>
      <c r="V146" s="3">
        <v>3.7999999999999999E-2</v>
      </c>
      <c r="W146" s="3">
        <v>2.0139999999999998</v>
      </c>
      <c r="X146" s="3">
        <v>1.8049999999999999</v>
      </c>
      <c r="Y146" s="3">
        <v>1.034</v>
      </c>
      <c r="Z146" s="3">
        <v>0.245</v>
      </c>
      <c r="AA146" s="3">
        <v>16.071000000000002</v>
      </c>
      <c r="AB146" s="3">
        <f t="shared" si="37"/>
        <v>1.859</v>
      </c>
      <c r="AC146" s="3">
        <f t="shared" si="38"/>
        <v>0.23899999999999988</v>
      </c>
      <c r="AD146" s="3">
        <f t="shared" si="39"/>
        <v>1.859</v>
      </c>
      <c r="AE146" s="3">
        <f t="shared" si="40"/>
        <v>0.23899999999999988</v>
      </c>
      <c r="AF146" s="3">
        <f t="shared" si="36"/>
        <v>46.522338934573483</v>
      </c>
      <c r="AG146" s="14">
        <f t="shared" si="41"/>
        <v>954.19279000000006</v>
      </c>
      <c r="AH146" s="14">
        <f t="shared" si="42"/>
        <v>392.40831563803363</v>
      </c>
      <c r="AI146" s="14">
        <f t="shared" si="44"/>
        <v>3.9240831563803362</v>
      </c>
      <c r="AJ146" s="14">
        <f t="shared" si="43"/>
        <v>59.659116721493042</v>
      </c>
      <c r="AK146" s="3">
        <v>-0.85466652061878357</v>
      </c>
      <c r="AL146" s="3">
        <v>4.3482508783567733</v>
      </c>
    </row>
    <row r="147" spans="1:38">
      <c r="A147" s="2" t="s">
        <v>162</v>
      </c>
      <c r="B147" s="2" t="s">
        <v>195</v>
      </c>
      <c r="C147" s="3">
        <v>39.549999999999997</v>
      </c>
      <c r="D147" s="3">
        <v>3.07</v>
      </c>
      <c r="E147" s="3">
        <v>11.49</v>
      </c>
      <c r="F147" s="3">
        <v>0</v>
      </c>
      <c r="G147" s="3">
        <v>17.920000000000002</v>
      </c>
      <c r="H147" s="3">
        <v>0.35</v>
      </c>
      <c r="I147" s="3">
        <v>8.2899999999999991</v>
      </c>
      <c r="J147" s="3">
        <v>10.83</v>
      </c>
      <c r="K147" s="3">
        <v>3.27</v>
      </c>
      <c r="L147" s="3">
        <v>1.25</v>
      </c>
      <c r="M147" s="3">
        <v>96.71</v>
      </c>
      <c r="N147" s="13">
        <f t="shared" si="45"/>
        <v>45.192735280502895</v>
      </c>
      <c r="O147" s="2">
        <v>23</v>
      </c>
      <c r="P147" s="3">
        <v>6.1449999999999996</v>
      </c>
      <c r="Q147" s="3">
        <v>0.35899999999999999</v>
      </c>
      <c r="R147" s="3">
        <v>2.105</v>
      </c>
      <c r="S147" s="3">
        <v>0</v>
      </c>
      <c r="T147" s="3">
        <v>0.08</v>
      </c>
      <c r="U147" s="3">
        <v>2.3290000000000002</v>
      </c>
      <c r="V147" s="3">
        <v>4.5999999999999999E-2</v>
      </c>
      <c r="W147" s="3">
        <v>1.92</v>
      </c>
      <c r="X147" s="3">
        <v>1.8029999999999999</v>
      </c>
      <c r="Y147" s="3">
        <v>0.98499999999999999</v>
      </c>
      <c r="Z147" s="3">
        <v>0.248</v>
      </c>
      <c r="AA147" s="3">
        <v>16.02</v>
      </c>
      <c r="AB147" s="3">
        <f t="shared" si="37"/>
        <v>1.8550000000000004</v>
      </c>
      <c r="AC147" s="3">
        <f t="shared" si="38"/>
        <v>0.24999999999999956</v>
      </c>
      <c r="AD147" s="3">
        <f t="shared" si="39"/>
        <v>1.8550000000000004</v>
      </c>
      <c r="AE147" s="3">
        <f t="shared" si="40"/>
        <v>0.24999999999999956</v>
      </c>
      <c r="AF147" s="3">
        <f t="shared" si="36"/>
        <v>45.192735280502895</v>
      </c>
      <c r="AG147" s="14">
        <f t="shared" si="41"/>
        <v>945.61190999999997</v>
      </c>
      <c r="AH147" s="14">
        <f t="shared" si="42"/>
        <v>396.378244876282</v>
      </c>
      <c r="AI147" s="14">
        <f t="shared" si="44"/>
        <v>3.9637824487628199</v>
      </c>
      <c r="AJ147" s="14">
        <f t="shared" si="43"/>
        <v>60.383387039858221</v>
      </c>
      <c r="AK147" s="3">
        <v>-0.93642947020776646</v>
      </c>
      <c r="AL147" s="3">
        <v>4.9055421925608114</v>
      </c>
    </row>
    <row r="148" spans="1:38">
      <c r="A148" s="2" t="s">
        <v>163</v>
      </c>
      <c r="B148" s="2" t="s">
        <v>195</v>
      </c>
      <c r="C148" s="3">
        <v>37.6</v>
      </c>
      <c r="D148" s="3">
        <v>2.4900000000000002</v>
      </c>
      <c r="E148" s="3">
        <v>11.5</v>
      </c>
      <c r="F148" s="3">
        <v>0</v>
      </c>
      <c r="G148" s="3">
        <v>16.11</v>
      </c>
      <c r="H148" s="3">
        <v>0.31</v>
      </c>
      <c r="I148" s="3">
        <v>7.08</v>
      </c>
      <c r="J148" s="3">
        <v>8.76</v>
      </c>
      <c r="K148" s="3">
        <v>3.1</v>
      </c>
      <c r="L148" s="3">
        <v>1.27</v>
      </c>
      <c r="M148" s="3">
        <v>95.75</v>
      </c>
      <c r="N148" s="13">
        <f t="shared" si="45"/>
        <v>43.925521985686629</v>
      </c>
      <c r="O148" s="2">
        <v>23</v>
      </c>
      <c r="P148" s="3">
        <v>5.9530000000000003</v>
      </c>
      <c r="Q148" s="3">
        <v>0.29599999999999999</v>
      </c>
      <c r="R148" s="3">
        <v>2.1459999999999999</v>
      </c>
      <c r="S148" s="3">
        <v>0</v>
      </c>
      <c r="T148" s="3">
        <v>0.89700000000000002</v>
      </c>
      <c r="U148" s="3">
        <v>2.1339999999999999</v>
      </c>
      <c r="V148" s="3">
        <v>4.2000000000000003E-2</v>
      </c>
      <c r="W148" s="3">
        <v>1.671</v>
      </c>
      <c r="X148" s="3">
        <v>1.486</v>
      </c>
      <c r="Y148" s="3">
        <v>0.95199999999999996</v>
      </c>
      <c r="Z148" s="3">
        <v>0.25700000000000001</v>
      </c>
      <c r="AA148" s="3">
        <v>15.833</v>
      </c>
      <c r="AB148" s="3">
        <f t="shared" si="37"/>
        <v>2.0469999999999997</v>
      </c>
      <c r="AC148" s="3">
        <f t="shared" si="38"/>
        <v>9.9000000000000199E-2</v>
      </c>
      <c r="AD148" s="3">
        <f t="shared" si="39"/>
        <v>2.0469999999999997</v>
      </c>
      <c r="AE148" s="3">
        <f t="shared" si="40"/>
        <v>9.9000000000000199E-2</v>
      </c>
      <c r="AF148" s="3">
        <f t="shared" si="36"/>
        <v>43.925521985686629</v>
      </c>
      <c r="AG148" s="14">
        <f t="shared" si="41"/>
        <v>973.93367999999987</v>
      </c>
      <c r="AH148" s="14">
        <f t="shared" si="42"/>
        <v>420.45056883806581</v>
      </c>
      <c r="AI148" s="14">
        <f t="shared" si="44"/>
        <v>4.2045056883806584</v>
      </c>
      <c r="AJ148" s="14">
        <f t="shared" si="43"/>
        <v>57.22728370634389</v>
      </c>
      <c r="AK148" s="3">
        <v>-1.0318721847644119</v>
      </c>
      <c r="AL148" s="3">
        <v>6.1295714292442858</v>
      </c>
    </row>
    <row r="149" spans="1:38">
      <c r="A149" s="2" t="s">
        <v>164</v>
      </c>
      <c r="B149" s="2" t="s">
        <v>195</v>
      </c>
      <c r="C149" s="3">
        <v>38.93</v>
      </c>
      <c r="D149" s="3">
        <v>2.91</v>
      </c>
      <c r="E149" s="3">
        <v>11.75</v>
      </c>
      <c r="F149" s="3">
        <v>0.01</v>
      </c>
      <c r="G149" s="3">
        <v>17.43</v>
      </c>
      <c r="H149" s="3">
        <v>0.35</v>
      </c>
      <c r="I149" s="3">
        <v>7.92</v>
      </c>
      <c r="J149" s="3">
        <v>10.37</v>
      </c>
      <c r="K149" s="3">
        <v>3.25</v>
      </c>
      <c r="L149" s="3">
        <v>1.1200000000000001</v>
      </c>
      <c r="M149" s="3">
        <v>96.8</v>
      </c>
      <c r="N149" s="13">
        <f t="shared" si="45"/>
        <v>44.748918987716252</v>
      </c>
      <c r="O149" s="2">
        <v>23</v>
      </c>
      <c r="P149" s="3">
        <v>6.0579999999999998</v>
      </c>
      <c r="Q149" s="3">
        <v>0.34100000000000003</v>
      </c>
      <c r="R149" s="3">
        <v>2.1560000000000001</v>
      </c>
      <c r="S149" s="3">
        <v>1E-3</v>
      </c>
      <c r="T149" s="3">
        <v>0.32300000000000001</v>
      </c>
      <c r="U149" s="3">
        <v>2.2690000000000001</v>
      </c>
      <c r="V149" s="3">
        <v>4.5999999999999999E-2</v>
      </c>
      <c r="W149" s="3">
        <v>1.837</v>
      </c>
      <c r="X149" s="3">
        <v>1.7290000000000001</v>
      </c>
      <c r="Y149" s="3">
        <v>0.98099999999999998</v>
      </c>
      <c r="Z149" s="3">
        <v>0.222</v>
      </c>
      <c r="AA149" s="3">
        <v>15.962999999999999</v>
      </c>
      <c r="AB149" s="3">
        <f t="shared" si="37"/>
        <v>1.9420000000000002</v>
      </c>
      <c r="AC149" s="3">
        <f t="shared" si="38"/>
        <v>0.21399999999999997</v>
      </c>
      <c r="AD149" s="3">
        <f t="shared" si="39"/>
        <v>1.9420000000000002</v>
      </c>
      <c r="AE149" s="3">
        <f t="shared" si="40"/>
        <v>0.21399999999999997</v>
      </c>
      <c r="AF149" s="3">
        <f t="shared" si="36"/>
        <v>44.748918987716252</v>
      </c>
      <c r="AG149" s="14">
        <f t="shared" si="41"/>
        <v>958.81961000000001</v>
      </c>
      <c r="AH149" s="14">
        <f t="shared" si="42"/>
        <v>426.54032845099533</v>
      </c>
      <c r="AI149" s="14">
        <f t="shared" si="44"/>
        <v>4.2654032845099534</v>
      </c>
      <c r="AJ149" s="14">
        <f t="shared" si="43"/>
        <v>58.681616497470031</v>
      </c>
      <c r="AK149" s="3">
        <v>-1.0141736624487661</v>
      </c>
      <c r="AL149" s="3">
        <v>5.7575370235822323</v>
      </c>
    </row>
    <row r="150" spans="1:38">
      <c r="A150" s="2" t="s">
        <v>165</v>
      </c>
      <c r="B150" s="2" t="s">
        <v>195</v>
      </c>
      <c r="C150" s="3">
        <v>40.03</v>
      </c>
      <c r="D150" s="3">
        <v>3.66</v>
      </c>
      <c r="E150" s="3">
        <v>11.66</v>
      </c>
      <c r="F150" s="3">
        <v>0</v>
      </c>
      <c r="G150" s="3">
        <v>17.22</v>
      </c>
      <c r="H150" s="3">
        <v>0.24</v>
      </c>
      <c r="I150" s="3">
        <v>9.2100000000000009</v>
      </c>
      <c r="J150" s="3">
        <v>11.04</v>
      </c>
      <c r="K150" s="3">
        <v>3.38</v>
      </c>
      <c r="L150" s="3">
        <v>1.21</v>
      </c>
      <c r="M150" s="3">
        <v>97.65</v>
      </c>
      <c r="N150" s="13">
        <f t="shared" si="45"/>
        <v>48.805212155353061</v>
      </c>
      <c r="O150" s="2">
        <v>23</v>
      </c>
      <c r="P150" s="3">
        <v>6.1219999999999999</v>
      </c>
      <c r="Q150" s="3">
        <v>0.42099999999999999</v>
      </c>
      <c r="R150" s="3">
        <v>2.1019999999999999</v>
      </c>
      <c r="S150" s="3">
        <v>0</v>
      </c>
      <c r="T150" s="3">
        <v>0</v>
      </c>
      <c r="U150" s="3">
        <v>2.202</v>
      </c>
      <c r="V150" s="3">
        <v>3.1E-2</v>
      </c>
      <c r="W150" s="3">
        <v>2.0990000000000002</v>
      </c>
      <c r="X150" s="3">
        <v>1.8089999999999999</v>
      </c>
      <c r="Y150" s="3">
        <v>1.002</v>
      </c>
      <c r="Z150" s="3">
        <v>0.23599999999999999</v>
      </c>
      <c r="AA150" s="3">
        <v>16.024999999999999</v>
      </c>
      <c r="AB150" s="3">
        <f t="shared" si="37"/>
        <v>1.8780000000000001</v>
      </c>
      <c r="AC150" s="3">
        <f t="shared" si="38"/>
        <v>0.22399999999999975</v>
      </c>
      <c r="AD150" s="3">
        <f t="shared" si="39"/>
        <v>1.8780000000000001</v>
      </c>
      <c r="AE150" s="3">
        <f t="shared" si="40"/>
        <v>0.22399999999999975</v>
      </c>
      <c r="AF150" s="3">
        <f t="shared" si="36"/>
        <v>48.805212155353061</v>
      </c>
      <c r="AG150" s="14">
        <f t="shared" si="41"/>
        <v>966.4367400000001</v>
      </c>
      <c r="AH150" s="14">
        <f t="shared" si="42"/>
        <v>394.67195224734559</v>
      </c>
      <c r="AI150" s="14">
        <f t="shared" si="44"/>
        <v>3.9467195224734559</v>
      </c>
      <c r="AJ150" s="14">
        <f t="shared" si="43"/>
        <v>58.41590896253868</v>
      </c>
      <c r="AK150" s="3">
        <v>-0.82425802159068162</v>
      </c>
      <c r="AL150" s="3">
        <v>4.3958402354539796</v>
      </c>
    </row>
    <row r="151" spans="1:38">
      <c r="A151" s="2" t="s">
        <v>166</v>
      </c>
      <c r="B151" s="2" t="s">
        <v>195</v>
      </c>
      <c r="C151" s="3">
        <v>39.76</v>
      </c>
      <c r="D151" s="3">
        <v>4.38</v>
      </c>
      <c r="E151" s="3">
        <v>11.93</v>
      </c>
      <c r="F151" s="3">
        <v>0</v>
      </c>
      <c r="G151" s="3">
        <v>15.39</v>
      </c>
      <c r="H151" s="3">
        <v>0.2</v>
      </c>
      <c r="I151" s="3">
        <v>9.9600000000000009</v>
      </c>
      <c r="J151" s="3">
        <v>11.28</v>
      </c>
      <c r="K151" s="3">
        <v>3.25</v>
      </c>
      <c r="L151" s="3">
        <v>1.18</v>
      </c>
      <c r="M151" s="3">
        <v>97.33</v>
      </c>
      <c r="N151" s="13">
        <f t="shared" si="45"/>
        <v>53.564944649197919</v>
      </c>
      <c r="O151" s="2">
        <v>23</v>
      </c>
      <c r="P151" s="3">
        <v>6.0529999999999999</v>
      </c>
      <c r="Q151" s="3">
        <v>0.501</v>
      </c>
      <c r="R151" s="3">
        <v>2.141</v>
      </c>
      <c r="S151" s="3">
        <v>0</v>
      </c>
      <c r="T151" s="3">
        <v>0</v>
      </c>
      <c r="U151" s="3">
        <v>1.9590000000000001</v>
      </c>
      <c r="V151" s="3">
        <v>2.5999999999999999E-2</v>
      </c>
      <c r="W151" s="3">
        <v>2.2599999999999998</v>
      </c>
      <c r="X151" s="3">
        <v>1.84</v>
      </c>
      <c r="Y151" s="3">
        <v>0.95899999999999996</v>
      </c>
      <c r="Z151" s="3">
        <v>0.22900000000000001</v>
      </c>
      <c r="AA151" s="3">
        <v>15.968999999999999</v>
      </c>
      <c r="AB151" s="3">
        <f t="shared" si="37"/>
        <v>1.9470000000000001</v>
      </c>
      <c r="AC151" s="3">
        <f t="shared" si="38"/>
        <v>0.19399999999999995</v>
      </c>
      <c r="AD151" s="3">
        <f t="shared" si="39"/>
        <v>1.9470000000000001</v>
      </c>
      <c r="AE151" s="3">
        <f t="shared" si="40"/>
        <v>0.19399999999999995</v>
      </c>
      <c r="AF151" s="3">
        <f t="shared" si="36"/>
        <v>53.564944649197919</v>
      </c>
      <c r="AG151" s="14">
        <f t="shared" si="41"/>
        <v>997.42076999999995</v>
      </c>
      <c r="AH151" s="14">
        <f t="shared" si="42"/>
        <v>417.43837107563814</v>
      </c>
      <c r="AI151" s="14">
        <f t="shared" si="44"/>
        <v>4.1743837107563815</v>
      </c>
      <c r="AJ151" s="14">
        <f t="shared" si="43"/>
        <v>54.599867902887169</v>
      </c>
      <c r="AK151" s="3">
        <v>-0.82339923810790516</v>
      </c>
      <c r="AL151" s="3">
        <v>4.4943292227927856</v>
      </c>
    </row>
    <row r="152" spans="1:38">
      <c r="A152" s="2" t="s">
        <v>167</v>
      </c>
      <c r="B152" s="2" t="s">
        <v>195</v>
      </c>
      <c r="C152" s="3">
        <v>39.770000000000003</v>
      </c>
      <c r="D152" s="3">
        <v>3.55</v>
      </c>
      <c r="E152" s="3">
        <v>11.76</v>
      </c>
      <c r="F152" s="3">
        <v>0</v>
      </c>
      <c r="G152" s="3">
        <v>17.010000000000002</v>
      </c>
      <c r="H152" s="3">
        <v>0.28000000000000003</v>
      </c>
      <c r="I152" s="3">
        <v>9.11</v>
      </c>
      <c r="J152" s="3">
        <v>11.17</v>
      </c>
      <c r="K152" s="3">
        <v>3.23</v>
      </c>
      <c r="L152" s="3">
        <v>1.1200000000000001</v>
      </c>
      <c r="M152" s="3">
        <v>97</v>
      </c>
      <c r="N152" s="13">
        <f t="shared" si="45"/>
        <v>48.839017222908417</v>
      </c>
      <c r="O152" s="2">
        <v>23</v>
      </c>
      <c r="P152" s="3">
        <v>6.117</v>
      </c>
      <c r="Q152" s="3">
        <v>0.41099999999999998</v>
      </c>
      <c r="R152" s="3">
        <v>2.133</v>
      </c>
      <c r="S152" s="3">
        <v>0</v>
      </c>
      <c r="T152" s="3">
        <v>0</v>
      </c>
      <c r="U152" s="3">
        <v>2.1880000000000002</v>
      </c>
      <c r="V152" s="3">
        <v>3.5999999999999997E-2</v>
      </c>
      <c r="W152" s="3">
        <v>2.0880000000000001</v>
      </c>
      <c r="X152" s="3">
        <v>1.841</v>
      </c>
      <c r="Y152" s="3">
        <v>0.96299999999999997</v>
      </c>
      <c r="Z152" s="3">
        <v>0.22</v>
      </c>
      <c r="AA152" s="3">
        <v>15.997999999999999</v>
      </c>
      <c r="AB152" s="3">
        <f t="shared" si="37"/>
        <v>1.883</v>
      </c>
      <c r="AC152" s="3">
        <f t="shared" si="38"/>
        <v>0.25</v>
      </c>
      <c r="AD152" s="3">
        <f t="shared" si="39"/>
        <v>1.883</v>
      </c>
      <c r="AE152" s="3">
        <f t="shared" si="40"/>
        <v>0.25</v>
      </c>
      <c r="AF152" s="3">
        <f t="shared" si="36"/>
        <v>48.839017222908417</v>
      </c>
      <c r="AG152" s="14">
        <f t="shared" si="41"/>
        <v>962.94299999999998</v>
      </c>
      <c r="AH152" s="14">
        <f t="shared" si="42"/>
        <v>412.66367675412761</v>
      </c>
      <c r="AI152" s="14">
        <f t="shared" si="44"/>
        <v>4.1266367675412763</v>
      </c>
      <c r="AJ152" s="14">
        <f t="shared" si="43"/>
        <v>58.485035370010507</v>
      </c>
      <c r="AK152" s="3">
        <v>-0.8347562813093834</v>
      </c>
      <c r="AL152" s="3">
        <v>4.9722599418719584</v>
      </c>
    </row>
    <row r="153" spans="1:38">
      <c r="A153" s="2" t="s">
        <v>168</v>
      </c>
      <c r="B153" s="2" t="s">
        <v>195</v>
      </c>
      <c r="C153" s="3">
        <v>39.61</v>
      </c>
      <c r="D153" s="3">
        <v>2.95</v>
      </c>
      <c r="E153" s="3">
        <v>11.3</v>
      </c>
      <c r="F153" s="3">
        <v>0.02</v>
      </c>
      <c r="G153" s="3">
        <v>19.8</v>
      </c>
      <c r="H153" s="3">
        <v>0.38</v>
      </c>
      <c r="I153" s="3">
        <v>7.74</v>
      </c>
      <c r="J153" s="3">
        <v>10.89</v>
      </c>
      <c r="K153" s="3">
        <v>3.69</v>
      </c>
      <c r="L153" s="3">
        <v>1.2</v>
      </c>
      <c r="M153" s="3">
        <v>97.58</v>
      </c>
      <c r="N153" s="13">
        <f t="shared" si="45"/>
        <v>41.064509912077249</v>
      </c>
      <c r="O153" s="2">
        <v>23</v>
      </c>
      <c r="P153" s="3">
        <v>6.1520000000000001</v>
      </c>
      <c r="Q153" s="3">
        <v>0.34499999999999997</v>
      </c>
      <c r="R153" s="3">
        <v>2.069</v>
      </c>
      <c r="S153" s="3">
        <v>2E-3</v>
      </c>
      <c r="T153" s="3">
        <v>0</v>
      </c>
      <c r="U153" s="3">
        <v>2.5720000000000001</v>
      </c>
      <c r="V153" s="3">
        <v>0.05</v>
      </c>
      <c r="W153" s="3">
        <v>1.792</v>
      </c>
      <c r="X153" s="3">
        <v>1.8120000000000001</v>
      </c>
      <c r="Y153" s="3">
        <v>1.111</v>
      </c>
      <c r="Z153" s="3">
        <v>0.23799999999999999</v>
      </c>
      <c r="AA153" s="3">
        <v>16.143000000000001</v>
      </c>
      <c r="AB153" s="3">
        <f t="shared" si="37"/>
        <v>1.8479999999999999</v>
      </c>
      <c r="AC153" s="3">
        <f t="shared" si="38"/>
        <v>0.22100000000000009</v>
      </c>
      <c r="AD153" s="3">
        <f t="shared" si="39"/>
        <v>1.8479999999999999</v>
      </c>
      <c r="AE153" s="3">
        <f t="shared" si="40"/>
        <v>0.22100000000000009</v>
      </c>
      <c r="AF153" s="3">
        <f t="shared" si="36"/>
        <v>41.064509912077249</v>
      </c>
      <c r="AG153" s="14">
        <f t="shared" si="41"/>
        <v>938.98781999999994</v>
      </c>
      <c r="AH153" s="14">
        <f t="shared" si="42"/>
        <v>376.38062022509439</v>
      </c>
      <c r="AI153" s="14">
        <f t="shared" si="44"/>
        <v>3.7638062022509438</v>
      </c>
      <c r="AJ153" s="14">
        <f t="shared" si="43"/>
        <v>61.289697775117403</v>
      </c>
      <c r="AK153" s="3">
        <v>-1.117446851857848</v>
      </c>
      <c r="AL153" s="3">
        <v>4.4343879543018794</v>
      </c>
    </row>
    <row r="154" spans="1:38">
      <c r="A154" s="2" t="s">
        <v>169</v>
      </c>
      <c r="B154" s="2" t="s">
        <v>195</v>
      </c>
      <c r="C154" s="3">
        <v>39.619999999999997</v>
      </c>
      <c r="D154" s="3">
        <v>3.02</v>
      </c>
      <c r="E154" s="3">
        <v>11.35</v>
      </c>
      <c r="F154" s="3">
        <v>0.02</v>
      </c>
      <c r="G154" s="3">
        <v>19.36</v>
      </c>
      <c r="H154" s="3">
        <v>0.33</v>
      </c>
      <c r="I154" s="3">
        <v>7.99</v>
      </c>
      <c r="J154" s="3">
        <v>10.91</v>
      </c>
      <c r="K154" s="3">
        <v>3.4</v>
      </c>
      <c r="L154" s="3">
        <v>1.24</v>
      </c>
      <c r="M154" s="3">
        <v>97.24</v>
      </c>
      <c r="N154" s="13">
        <f t="shared" si="45"/>
        <v>42.383806782085365</v>
      </c>
      <c r="O154" s="2">
        <v>23</v>
      </c>
      <c r="P154" s="3">
        <v>6.1559999999999997</v>
      </c>
      <c r="Q154" s="3">
        <v>0.35299999999999998</v>
      </c>
      <c r="R154" s="3">
        <v>2.0790000000000002</v>
      </c>
      <c r="S154" s="3">
        <v>2E-3</v>
      </c>
      <c r="T154" s="3">
        <v>0</v>
      </c>
      <c r="U154" s="3">
        <v>2.516</v>
      </c>
      <c r="V154" s="3">
        <v>4.2999999999999997E-2</v>
      </c>
      <c r="W154" s="3">
        <v>1.85</v>
      </c>
      <c r="X154" s="3">
        <v>1.8160000000000001</v>
      </c>
      <c r="Y154" s="3">
        <v>1.024</v>
      </c>
      <c r="Z154" s="3">
        <v>0.246</v>
      </c>
      <c r="AA154" s="3">
        <v>16.042000000000002</v>
      </c>
      <c r="AB154" s="3">
        <f t="shared" si="37"/>
        <v>1.8440000000000003</v>
      </c>
      <c r="AC154" s="3">
        <f t="shared" si="38"/>
        <v>0.23499999999999988</v>
      </c>
      <c r="AD154" s="3">
        <f t="shared" si="39"/>
        <v>1.8440000000000003</v>
      </c>
      <c r="AE154" s="3">
        <f t="shared" si="40"/>
        <v>0.23499999999999988</v>
      </c>
      <c r="AF154" s="3">
        <f t="shared" si="36"/>
        <v>42.383806782085365</v>
      </c>
      <c r="AG154" s="14">
        <f t="shared" si="41"/>
        <v>934.43568000000005</v>
      </c>
      <c r="AH154" s="14">
        <f t="shared" si="42"/>
        <v>381.83207556851403</v>
      </c>
      <c r="AI154" s="14">
        <f t="shared" si="44"/>
        <v>3.8183207556851402</v>
      </c>
      <c r="AJ154" s="14">
        <f t="shared" si="43"/>
        <v>61.576428949513769</v>
      </c>
      <c r="AK154" s="3">
        <v>-0.99791283323310331</v>
      </c>
      <c r="AL154" s="3">
        <v>4.4978786211862154</v>
      </c>
    </row>
    <row r="155" spans="1:38">
      <c r="A155" s="2" t="s">
        <v>170</v>
      </c>
      <c r="B155" s="2" t="s">
        <v>195</v>
      </c>
      <c r="C155" s="3">
        <v>39.58</v>
      </c>
      <c r="D155" s="3">
        <v>2.85</v>
      </c>
      <c r="E155" s="3">
        <v>11.16</v>
      </c>
      <c r="F155" s="3">
        <v>0.04</v>
      </c>
      <c r="G155" s="3">
        <v>18.84</v>
      </c>
      <c r="H155" s="3">
        <v>0.34</v>
      </c>
      <c r="I155" s="3">
        <v>8.0500000000000007</v>
      </c>
      <c r="J155" s="3">
        <v>10.76</v>
      </c>
      <c r="K155" s="3">
        <v>3.4</v>
      </c>
      <c r="L155" s="3">
        <v>1.29</v>
      </c>
      <c r="M155" s="3">
        <v>96.31</v>
      </c>
      <c r="N155" s="13">
        <f t="shared" si="45"/>
        <v>43.233538358938553</v>
      </c>
      <c r="O155" s="2">
        <v>23</v>
      </c>
      <c r="P155" s="3">
        <v>6.1959999999999997</v>
      </c>
      <c r="Q155" s="3">
        <v>0.33600000000000002</v>
      </c>
      <c r="R155" s="3">
        <v>2.06</v>
      </c>
      <c r="S155" s="3">
        <v>5.0000000000000001E-3</v>
      </c>
      <c r="T155" s="3">
        <v>0</v>
      </c>
      <c r="U155" s="3">
        <v>2.4670000000000001</v>
      </c>
      <c r="V155" s="3">
        <v>4.4999999999999998E-2</v>
      </c>
      <c r="W155" s="3">
        <v>1.8779999999999999</v>
      </c>
      <c r="X155" s="3">
        <v>1.8049999999999999</v>
      </c>
      <c r="Y155" s="3">
        <v>1.032</v>
      </c>
      <c r="Z155" s="3">
        <v>0.25800000000000001</v>
      </c>
      <c r="AA155" s="3">
        <v>16.081</v>
      </c>
      <c r="AB155" s="3">
        <f t="shared" si="37"/>
        <v>1.8040000000000003</v>
      </c>
      <c r="AC155" s="3">
        <f t="shared" si="38"/>
        <v>0.25599999999999978</v>
      </c>
      <c r="AD155" s="3">
        <f t="shared" si="39"/>
        <v>1.8040000000000003</v>
      </c>
      <c r="AE155" s="3">
        <f t="shared" si="40"/>
        <v>0.25599999999999978</v>
      </c>
      <c r="AF155" s="3">
        <f t="shared" si="36"/>
        <v>43.233538358938553</v>
      </c>
      <c r="AG155" s="14">
        <f t="shared" si="41"/>
        <v>931.35793000000001</v>
      </c>
      <c r="AH155" s="14">
        <f t="shared" si="42"/>
        <v>371.54088769985356</v>
      </c>
      <c r="AI155" s="14">
        <f t="shared" si="44"/>
        <v>3.7154088769985356</v>
      </c>
      <c r="AJ155" s="14">
        <f t="shared" si="43"/>
        <v>61.998892329138016</v>
      </c>
      <c r="AK155" s="3">
        <v>-0.92493665730906294</v>
      </c>
      <c r="AL155" s="3">
        <v>4.401042674993735</v>
      </c>
    </row>
    <row r="156" spans="1:38">
      <c r="A156" s="2" t="s">
        <v>171</v>
      </c>
      <c r="B156" s="2" t="s">
        <v>195</v>
      </c>
      <c r="C156" s="3">
        <v>39.700000000000003</v>
      </c>
      <c r="D156" s="3">
        <v>3.01</v>
      </c>
      <c r="E156" s="3">
        <v>10.9</v>
      </c>
      <c r="F156" s="3">
        <v>0</v>
      </c>
      <c r="G156" s="3">
        <v>18.71</v>
      </c>
      <c r="H156" s="3">
        <v>0.27</v>
      </c>
      <c r="I156" s="3">
        <v>8.18</v>
      </c>
      <c r="J156" s="3">
        <v>10.7</v>
      </c>
      <c r="K156" s="3">
        <v>3.44</v>
      </c>
      <c r="L156" s="3">
        <v>1.24</v>
      </c>
      <c r="M156" s="3">
        <v>96.15</v>
      </c>
      <c r="N156" s="13">
        <f t="shared" si="45"/>
        <v>43.797488861404489</v>
      </c>
      <c r="O156" s="2">
        <v>23</v>
      </c>
      <c r="P156" s="3">
        <v>6.2169999999999996</v>
      </c>
      <c r="Q156" s="3">
        <v>0.35499999999999998</v>
      </c>
      <c r="R156" s="3">
        <v>2.012</v>
      </c>
      <c r="S156" s="3">
        <v>0</v>
      </c>
      <c r="T156" s="3">
        <v>0</v>
      </c>
      <c r="U156" s="3">
        <v>2.4510000000000001</v>
      </c>
      <c r="V156" s="3">
        <v>3.5999999999999997E-2</v>
      </c>
      <c r="W156" s="3">
        <v>1.909</v>
      </c>
      <c r="X156" s="3">
        <v>1.796</v>
      </c>
      <c r="Y156" s="3">
        <v>1.0449999999999999</v>
      </c>
      <c r="Z156" s="3">
        <v>0.248</v>
      </c>
      <c r="AA156" s="3">
        <v>16.068000000000001</v>
      </c>
      <c r="AB156" s="3">
        <f t="shared" si="37"/>
        <v>1.7830000000000004</v>
      </c>
      <c r="AC156" s="3">
        <f t="shared" si="38"/>
        <v>0.22899999999999965</v>
      </c>
      <c r="AD156" s="3">
        <f t="shared" si="39"/>
        <v>1.7830000000000004</v>
      </c>
      <c r="AE156" s="3">
        <f t="shared" si="40"/>
        <v>0.22899999999999965</v>
      </c>
      <c r="AF156" s="3">
        <f t="shared" si="36"/>
        <v>43.797488861404489</v>
      </c>
      <c r="AG156" s="14">
        <f t="shared" si="41"/>
        <v>933.21740999999997</v>
      </c>
      <c r="AH156" s="14">
        <f t="shared" si="42"/>
        <v>346.76070087352355</v>
      </c>
      <c r="AI156" s="14">
        <f t="shared" si="44"/>
        <v>3.4676070087352353</v>
      </c>
      <c r="AJ156" s="14">
        <f t="shared" si="43"/>
        <v>62.290685626466711</v>
      </c>
      <c r="AK156" s="3">
        <v>-0.89973015990690186</v>
      </c>
      <c r="AL156" s="3">
        <v>4.2333980227645824</v>
      </c>
    </row>
    <row r="157" spans="1:38">
      <c r="A157" s="2" t="s">
        <v>172</v>
      </c>
      <c r="B157" s="2" t="s">
        <v>195</v>
      </c>
      <c r="C157" s="3">
        <v>39</v>
      </c>
      <c r="D157" s="3">
        <v>4.38</v>
      </c>
      <c r="E157" s="3">
        <v>11.7</v>
      </c>
      <c r="F157" s="3">
        <v>0.02</v>
      </c>
      <c r="G157" s="3">
        <v>15.52</v>
      </c>
      <c r="H157" s="3">
        <v>0.24</v>
      </c>
      <c r="I157" s="3">
        <v>9.5</v>
      </c>
      <c r="J157" s="3">
        <v>11.03</v>
      </c>
      <c r="K157" s="3">
        <v>3.43</v>
      </c>
      <c r="L157" s="3">
        <v>1.1200000000000001</v>
      </c>
      <c r="M157" s="3">
        <v>95.94</v>
      </c>
      <c r="N157" s="13">
        <f t="shared" si="45"/>
        <v>52.177205355017499</v>
      </c>
      <c r="O157" s="2">
        <v>23</v>
      </c>
      <c r="P157" s="3">
        <v>6.04</v>
      </c>
      <c r="Q157" s="3">
        <v>0.51</v>
      </c>
      <c r="R157" s="3">
        <v>2.1360000000000001</v>
      </c>
      <c r="S157" s="3">
        <v>2E-3</v>
      </c>
      <c r="T157" s="3">
        <v>0</v>
      </c>
      <c r="U157" s="3">
        <v>2.0099999999999998</v>
      </c>
      <c r="V157" s="3">
        <v>3.1E-2</v>
      </c>
      <c r="W157" s="3">
        <v>2.1930000000000001</v>
      </c>
      <c r="X157" s="3">
        <v>1.83</v>
      </c>
      <c r="Y157" s="3">
        <v>1.03</v>
      </c>
      <c r="Z157" s="3">
        <v>0.221</v>
      </c>
      <c r="AA157" s="3">
        <v>16.006</v>
      </c>
      <c r="AB157" s="3">
        <f t="shared" si="37"/>
        <v>1.96</v>
      </c>
      <c r="AC157" s="3">
        <f t="shared" si="38"/>
        <v>0.17600000000000016</v>
      </c>
      <c r="AD157" s="3">
        <f t="shared" si="39"/>
        <v>1.96</v>
      </c>
      <c r="AE157" s="3">
        <f t="shared" si="40"/>
        <v>0.17600000000000016</v>
      </c>
      <c r="AF157" s="3">
        <f t="shared" si="36"/>
        <v>52.177205355017499</v>
      </c>
      <c r="AG157" s="14">
        <f t="shared" si="41"/>
        <v>1003.8708999999998</v>
      </c>
      <c r="AH157" s="14">
        <f t="shared" si="42"/>
        <v>414.44775334195185</v>
      </c>
      <c r="AI157" s="14">
        <f t="shared" si="44"/>
        <v>4.1444775334195185</v>
      </c>
      <c r="AJ157" s="14">
        <f t="shared" si="43"/>
        <v>53.856576747143905</v>
      </c>
      <c r="AK157" s="3">
        <v>-0.97942013193568478</v>
      </c>
      <c r="AL157" s="3">
        <v>4.4661640474160933</v>
      </c>
    </row>
    <row r="158" spans="1:38">
      <c r="A158" s="2" t="s">
        <v>173</v>
      </c>
      <c r="B158" s="2" t="s">
        <v>195</v>
      </c>
      <c r="C158" s="3">
        <v>39.42</v>
      </c>
      <c r="D158" s="3">
        <v>3.78</v>
      </c>
      <c r="E158" s="3">
        <v>11.58</v>
      </c>
      <c r="F158" s="3">
        <v>0.02</v>
      </c>
      <c r="G158" s="3">
        <v>16.79</v>
      </c>
      <c r="H158" s="3">
        <v>0.22</v>
      </c>
      <c r="I158" s="3">
        <v>9.19</v>
      </c>
      <c r="J158" s="3">
        <v>10.98</v>
      </c>
      <c r="K158" s="3">
        <v>3.33</v>
      </c>
      <c r="L158" s="3">
        <v>1.1000000000000001</v>
      </c>
      <c r="M158" s="3">
        <v>96.41</v>
      </c>
      <c r="N158" s="13">
        <f t="shared" si="45"/>
        <v>49.382868857706463</v>
      </c>
      <c r="O158" s="2">
        <v>23</v>
      </c>
      <c r="P158" s="3">
        <v>6.0990000000000002</v>
      </c>
      <c r="Q158" s="3">
        <v>0.44</v>
      </c>
      <c r="R158" s="3">
        <v>2.1120000000000001</v>
      </c>
      <c r="S158" s="3">
        <v>2E-3</v>
      </c>
      <c r="T158" s="3">
        <v>0</v>
      </c>
      <c r="U158" s="3">
        <v>2.173</v>
      </c>
      <c r="V158" s="3">
        <v>2.9000000000000001E-2</v>
      </c>
      <c r="W158" s="3">
        <v>2.1190000000000002</v>
      </c>
      <c r="X158" s="3">
        <v>1.82</v>
      </c>
      <c r="Y158" s="3">
        <v>0.999</v>
      </c>
      <c r="Z158" s="3">
        <v>0.217</v>
      </c>
      <c r="AA158" s="3">
        <v>16.012</v>
      </c>
      <c r="AB158" s="3">
        <f t="shared" si="37"/>
        <v>1.9009999999999998</v>
      </c>
      <c r="AC158" s="3">
        <f t="shared" si="38"/>
        <v>0.2110000000000003</v>
      </c>
      <c r="AD158" s="3">
        <f t="shared" si="39"/>
        <v>1.9009999999999998</v>
      </c>
      <c r="AE158" s="3">
        <f t="shared" si="40"/>
        <v>0.2110000000000003</v>
      </c>
      <c r="AF158" s="3">
        <f t="shared" si="36"/>
        <v>49.382868857706463</v>
      </c>
      <c r="AG158" s="14">
        <f t="shared" si="41"/>
        <v>973.41318999999987</v>
      </c>
      <c r="AH158" s="14">
        <f t="shared" si="42"/>
        <v>400.38833722404814</v>
      </c>
      <c r="AI158" s="14">
        <f t="shared" si="44"/>
        <v>4.0038833722404812</v>
      </c>
      <c r="AJ158" s="14">
        <f t="shared" si="43"/>
        <v>57.595108985168011</v>
      </c>
      <c r="AK158" s="3">
        <v>-0.8489716832408547</v>
      </c>
      <c r="AL158" s="3">
        <v>4.6051139245131516</v>
      </c>
    </row>
    <row r="160" spans="1:38">
      <c r="A160" s="18" t="s">
        <v>176</v>
      </c>
    </row>
    <row r="161" spans="1:1">
      <c r="A161" s="18" t="s">
        <v>178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xiangsong Wang</dc:creator>
  <cp:lastModifiedBy>Christine Elrod</cp:lastModifiedBy>
  <dcterms:created xsi:type="dcterms:W3CDTF">2015-06-05T18:19:34Z</dcterms:created>
  <dcterms:modified xsi:type="dcterms:W3CDTF">2025-02-14T23:40:02Z</dcterms:modified>
</cp:coreProperties>
</file>